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olesarstvo\podcetrtek\razpis imeno-lastnič\"/>
    </mc:Choice>
  </mc:AlternateContent>
  <bookViews>
    <workbookView xWindow="-120" yWindow="-120" windowWidth="38640" windowHeight="15840"/>
  </bookViews>
  <sheets>
    <sheet name="SKUPNA REKAPITULACIJA" sheetId="17" r:id="rId1"/>
    <sheet name="Rekapitulacija D8" sheetId="18" r:id="rId2"/>
    <sheet name=" Kolesarska steza D8" sheetId="19" r:id="rId3"/>
    <sheet name="Prestavitev ceste" sheetId="20" r:id="rId4"/>
    <sheet name="Brv za kolesarje" sheetId="21" r:id="rId5"/>
    <sheet name="Podporne konstrukcije" sheetId="22" r:id="rId6"/>
    <sheet name="VGU" sheetId="16" r:id="rId7"/>
    <sheet name="Rekapitulacija DKP D5" sheetId="7" r:id="rId8"/>
    <sheet name=" Kolesarska steza D5 in AP" sheetId="13" r:id="rId9"/>
    <sheet name="Brv_1" sheetId="14" r:id="rId10"/>
    <sheet name="Brv_2" sheetId="1" r:id="rId11"/>
    <sheet name="JR" sheetId="11" r:id="rId12"/>
    <sheet name="Tuje storitve in ostalo" sheetId="25" r:id="rId13"/>
  </sheets>
  <definedNames>
    <definedName name="_xlnm.Print_Area" localSheetId="9">Brv_1!$A$1:$H$86</definedName>
    <definedName name="_xlnm.Print_Area" localSheetId="10">Brv_2!$A$1:$H$86</definedName>
    <definedName name="_xlnm.Print_Area" localSheetId="1">'Rekapitulacija D8'!$A$1:$D$23</definedName>
    <definedName name="_xlnm.Print_Area" localSheetId="0">'SKUPNA REKAPITULACIJA'!$A$1:$D$34</definedName>
    <definedName name="_xlnm.Print_Titles" localSheetId="10">Brv_2!#REF!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4" i="19" l="1"/>
  <c r="F339" i="19"/>
  <c r="F333" i="19"/>
  <c r="F127" i="21"/>
  <c r="F125" i="21"/>
  <c r="H138" i="13"/>
  <c r="H115" i="13" s="1"/>
  <c r="H124" i="13"/>
  <c r="H102" i="13"/>
  <c r="H67" i="13"/>
  <c r="H50" i="13"/>
  <c r="H27" i="13"/>
  <c r="H4" i="13"/>
  <c r="H5" i="13"/>
  <c r="H8" i="13"/>
  <c r="H42" i="13"/>
  <c r="H41" i="13"/>
  <c r="H40" i="13"/>
  <c r="H137" i="13"/>
  <c r="H136" i="13"/>
  <c r="H135" i="13"/>
  <c r="H141" i="13"/>
  <c r="H140" i="13"/>
  <c r="H139" i="13"/>
  <c r="H134" i="13"/>
  <c r="H133" i="13"/>
  <c r="H132" i="13"/>
  <c r="H131" i="13"/>
  <c r="H130" i="13"/>
  <c r="H129" i="13"/>
  <c r="H128" i="13"/>
  <c r="H127" i="13"/>
  <c r="H126" i="13"/>
  <c r="H125" i="13"/>
  <c r="H123" i="13"/>
  <c r="H122" i="13"/>
  <c r="H121" i="13"/>
  <c r="H120" i="13"/>
  <c r="H119" i="13"/>
  <c r="H118" i="13"/>
  <c r="H117" i="13"/>
  <c r="H113" i="13"/>
  <c r="H112" i="13"/>
  <c r="H111" i="13"/>
  <c r="H110" i="13"/>
  <c r="H109" i="13"/>
  <c r="H107" i="13"/>
  <c r="H106" i="13" s="1"/>
  <c r="H104" i="13"/>
  <c r="H103" i="13" s="1"/>
  <c r="H100" i="13"/>
  <c r="H99" i="13"/>
  <c r="H98" i="13"/>
  <c r="H97" i="13"/>
  <c r="H96" i="13"/>
  <c r="H95" i="13"/>
  <c r="H94" i="13"/>
  <c r="H92" i="13"/>
  <c r="H91" i="13"/>
  <c r="H90" i="13"/>
  <c r="H89" i="13"/>
  <c r="H88" i="13"/>
  <c r="H87" i="13"/>
  <c r="H86" i="13"/>
  <c r="H85" i="13"/>
  <c r="H84" i="13"/>
  <c r="H83" i="13"/>
  <c r="H82" i="13"/>
  <c r="H81" i="13"/>
  <c r="H80" i="13"/>
  <c r="H79" i="13"/>
  <c r="H77" i="13"/>
  <c r="H76" i="13"/>
  <c r="H75" i="13"/>
  <c r="H74" i="13"/>
  <c r="H71" i="13"/>
  <c r="H70" i="13"/>
  <c r="H69" i="13"/>
  <c r="H65" i="13"/>
  <c r="H64" i="13"/>
  <c r="H62" i="13"/>
  <c r="H61" i="13"/>
  <c r="H60" i="13"/>
  <c r="H58" i="13"/>
  <c r="H57" i="13"/>
  <c r="H56" i="13"/>
  <c r="H54" i="13"/>
  <c r="H53" i="13"/>
  <c r="H52" i="13"/>
  <c r="H48" i="13"/>
  <c r="H47" i="13"/>
  <c r="H46" i="13"/>
  <c r="H45" i="13"/>
  <c r="H43" i="13"/>
  <c r="H39" i="13"/>
  <c r="H37" i="13"/>
  <c r="H36" i="13"/>
  <c r="H34" i="13"/>
  <c r="H33" i="13" s="1"/>
  <c r="H32" i="13"/>
  <c r="H31" i="13"/>
  <c r="H30" i="13"/>
  <c r="H29" i="13"/>
  <c r="H25" i="13"/>
  <c r="H24" i="13" s="1"/>
  <c r="H23" i="13"/>
  <c r="H22" i="13"/>
  <c r="H21" i="13"/>
  <c r="H20" i="13"/>
  <c r="H19" i="13"/>
  <c r="H18" i="13"/>
  <c r="H17" i="13"/>
  <c r="H16" i="13"/>
  <c r="H15" i="13"/>
  <c r="H14" i="13"/>
  <c r="H13" i="13"/>
  <c r="H12" i="13"/>
  <c r="H11" i="13"/>
  <c r="H10" i="13"/>
  <c r="H9" i="13"/>
  <c r="H7" i="13"/>
  <c r="H6" i="13"/>
  <c r="H73" i="13" l="1"/>
  <c r="H55" i="13"/>
  <c r="H35" i="13"/>
  <c r="H44" i="13"/>
  <c r="H108" i="13"/>
  <c r="H59" i="13"/>
  <c r="H116" i="13"/>
  <c r="H63" i="13"/>
  <c r="H51" i="13"/>
  <c r="H28" i="13"/>
  <c r="H78" i="13"/>
  <c r="H93" i="13"/>
  <c r="H68" i="13"/>
  <c r="H38" i="13"/>
  <c r="G17" i="25" l="1"/>
  <c r="G12" i="25"/>
  <c r="G10" i="25"/>
  <c r="G8" i="25"/>
  <c r="G6" i="25"/>
  <c r="H6" i="1"/>
  <c r="H5" i="1" s="1"/>
  <c r="G25" i="25" l="1"/>
  <c r="G23" i="25"/>
  <c r="G21" i="25"/>
  <c r="G19" i="25"/>
  <c r="G15" i="25"/>
  <c r="G28" i="25" l="1"/>
  <c r="D21" i="17"/>
  <c r="F112" i="16"/>
  <c r="F106" i="16"/>
  <c r="F100" i="16"/>
  <c r="F99" i="16"/>
  <c r="F94" i="16"/>
  <c r="F90" i="16"/>
  <c r="F87" i="16"/>
  <c r="F83" i="16"/>
  <c r="F79" i="16"/>
  <c r="F70" i="16"/>
  <c r="F66" i="16"/>
  <c r="F61" i="16"/>
  <c r="F56" i="16"/>
  <c r="F48" i="16"/>
  <c r="F43" i="16"/>
  <c r="F39" i="16"/>
  <c r="F35" i="16"/>
  <c r="F21" i="16"/>
  <c r="F15" i="16"/>
  <c r="F10" i="16"/>
  <c r="B236" i="20"/>
  <c r="A236" i="20"/>
  <c r="B234" i="20"/>
  <c r="A234" i="20"/>
  <c r="B232" i="20"/>
  <c r="A232" i="20"/>
  <c r="B230" i="20"/>
  <c r="A230" i="20"/>
  <c r="F223" i="20"/>
  <c r="F219" i="20"/>
  <c r="F212" i="20"/>
  <c r="F206" i="20"/>
  <c r="F200" i="20"/>
  <c r="F191" i="20"/>
  <c r="F183" i="20"/>
  <c r="F179" i="20"/>
  <c r="F172" i="20"/>
  <c r="F166" i="20"/>
  <c r="F157" i="20"/>
  <c r="F153" i="20"/>
  <c r="F149" i="20"/>
  <c r="F142" i="20"/>
  <c r="F135" i="20"/>
  <c r="F126" i="20"/>
  <c r="F122" i="20"/>
  <c r="F119" i="20"/>
  <c r="F115" i="20"/>
  <c r="F110" i="20"/>
  <c r="F106" i="20"/>
  <c r="F101" i="20"/>
  <c r="F97" i="20"/>
  <c r="F92" i="20"/>
  <c r="F87" i="20"/>
  <c r="F78" i="20"/>
  <c r="F73" i="20"/>
  <c r="F68" i="20"/>
  <c r="F62" i="20"/>
  <c r="F57" i="20"/>
  <c r="F53" i="20"/>
  <c r="F48" i="20"/>
  <c r="F43" i="20"/>
  <c r="F38" i="20"/>
  <c r="F32" i="20"/>
  <c r="F26" i="20"/>
  <c r="F21" i="20"/>
  <c r="F16" i="20"/>
  <c r="B363" i="19"/>
  <c r="A363" i="19"/>
  <c r="B361" i="19"/>
  <c r="A361" i="19"/>
  <c r="B359" i="19"/>
  <c r="A359" i="19"/>
  <c r="B357" i="19"/>
  <c r="A357" i="19"/>
  <c r="B355" i="19"/>
  <c r="A355" i="19"/>
  <c r="B353" i="19"/>
  <c r="A353" i="19"/>
  <c r="B351" i="19"/>
  <c r="A351" i="19"/>
  <c r="F329" i="19"/>
  <c r="F325" i="19"/>
  <c r="F321" i="19"/>
  <c r="F313" i="19"/>
  <c r="F305" i="19"/>
  <c r="F296" i="19"/>
  <c r="F288" i="19"/>
  <c r="F282" i="19"/>
  <c r="F276" i="19"/>
  <c r="F270" i="19"/>
  <c r="F261" i="19"/>
  <c r="F263" i="19" s="1"/>
  <c r="F359" i="19" s="1"/>
  <c r="F252" i="19"/>
  <c r="F248" i="19"/>
  <c r="F243" i="19"/>
  <c r="F238" i="19"/>
  <c r="F232" i="19"/>
  <c r="F226" i="19"/>
  <c r="F221" i="19"/>
  <c r="F216" i="19"/>
  <c r="F211" i="19"/>
  <c r="F206" i="19"/>
  <c r="F201" i="19"/>
  <c r="F196" i="19"/>
  <c r="F191" i="19"/>
  <c r="F185" i="19"/>
  <c r="F179" i="19"/>
  <c r="F173" i="19"/>
  <c r="F164" i="19"/>
  <c r="F160" i="19"/>
  <c r="F154" i="19"/>
  <c r="F149" i="19"/>
  <c r="F140" i="19"/>
  <c r="F136" i="19"/>
  <c r="F133" i="19"/>
  <c r="F129" i="19"/>
  <c r="F124" i="19"/>
  <c r="F119" i="19"/>
  <c r="F115" i="19"/>
  <c r="F108" i="19"/>
  <c r="F104" i="19"/>
  <c r="F96" i="19"/>
  <c r="F91" i="19"/>
  <c r="F86" i="19"/>
  <c r="F77" i="19"/>
  <c r="F72" i="19"/>
  <c r="F67" i="19"/>
  <c r="F61" i="19"/>
  <c r="F56" i="19"/>
  <c r="F52" i="19"/>
  <c r="F48" i="19"/>
  <c r="F43" i="19"/>
  <c r="F38" i="19"/>
  <c r="F32" i="19"/>
  <c r="F26" i="19"/>
  <c r="F21" i="19"/>
  <c r="F16" i="19"/>
  <c r="F72" i="16" l="1"/>
  <c r="F114" i="16"/>
  <c r="F346" i="19"/>
  <c r="F363" i="19" s="1"/>
  <c r="F120" i="16"/>
  <c r="F23" i="16"/>
  <c r="F119" i="16" s="1"/>
  <c r="F121" i="16"/>
  <c r="F225" i="20"/>
  <c r="F236" i="20" s="1"/>
  <c r="F159" i="20"/>
  <c r="F234" i="20" s="1"/>
  <c r="F80" i="20"/>
  <c r="F230" i="20" s="1"/>
  <c r="F128" i="20"/>
  <c r="F232" i="20" s="1"/>
  <c r="F79" i="19"/>
  <c r="F351" i="19" s="1"/>
  <c r="F315" i="19"/>
  <c r="F361" i="19" s="1"/>
  <c r="F142" i="19"/>
  <c r="F353" i="19" s="1"/>
  <c r="F166" i="19"/>
  <c r="F355" i="19" s="1"/>
  <c r="F254" i="19"/>
  <c r="F357" i="19" s="1"/>
  <c r="F122" i="16" l="1"/>
  <c r="D13" i="18"/>
  <c r="D10" i="17" s="1"/>
  <c r="F238" i="20"/>
  <c r="D10" i="18" s="1"/>
  <c r="D7" i="17" s="1"/>
  <c r="F365" i="19"/>
  <c r="D9" i="18" s="1"/>
  <c r="D6" i="17" s="1"/>
  <c r="F307" i="21"/>
  <c r="F308" i="21" s="1"/>
  <c r="F299" i="21"/>
  <c r="F292" i="21"/>
  <c r="F286" i="21"/>
  <c r="F279" i="21"/>
  <c r="F276" i="21"/>
  <c r="F269" i="21"/>
  <c r="F266" i="21"/>
  <c r="F263" i="21"/>
  <c r="F257" i="21"/>
  <c r="F249" i="21"/>
  <c r="F242" i="21"/>
  <c r="F239" i="21"/>
  <c r="F236" i="21"/>
  <c r="F230" i="21"/>
  <c r="F221" i="21"/>
  <c r="F214" i="21"/>
  <c r="F207" i="21"/>
  <c r="F201" i="21"/>
  <c r="F194" i="21"/>
  <c r="F187" i="21"/>
  <c r="F184" i="21"/>
  <c r="F180" i="21"/>
  <c r="F173" i="21"/>
  <c r="F164" i="21"/>
  <c r="F155" i="21"/>
  <c r="F137" i="21"/>
  <c r="F146" i="21" s="1"/>
  <c r="F8" i="21" s="1"/>
  <c r="F116" i="21"/>
  <c r="F113" i="21"/>
  <c r="F105" i="21"/>
  <c r="F102" i="21"/>
  <c r="F94" i="21"/>
  <c r="F91" i="21"/>
  <c r="F87" i="21"/>
  <c r="F80" i="21"/>
  <c r="F73" i="21"/>
  <c r="F65" i="21"/>
  <c r="F57" i="21"/>
  <c r="F49" i="21"/>
  <c r="F39" i="21"/>
  <c r="F34" i="21"/>
  <c r="F31" i="21"/>
  <c r="F28" i="21"/>
  <c r="F25" i="21"/>
  <c r="B126" i="22"/>
  <c r="A126" i="22"/>
  <c r="B125" i="22"/>
  <c r="A125" i="22"/>
  <c r="B124" i="22"/>
  <c r="A124" i="22"/>
  <c r="B123" i="22"/>
  <c r="A123" i="22"/>
  <c r="F114" i="22"/>
  <c r="F108" i="22"/>
  <c r="F102" i="22"/>
  <c r="F98" i="22"/>
  <c r="F90" i="22"/>
  <c r="F81" i="22"/>
  <c r="F75" i="22"/>
  <c r="F66" i="22"/>
  <c r="F68" i="22" s="1"/>
  <c r="F125" i="22" s="1"/>
  <c r="F58" i="22"/>
  <c r="F54" i="22"/>
  <c r="F50" i="22"/>
  <c r="F40" i="22"/>
  <c r="F34" i="22"/>
  <c r="F29" i="22"/>
  <c r="F23" i="22"/>
  <c r="F18" i="22"/>
  <c r="F7" i="21" l="1"/>
  <c r="F239" i="20"/>
  <c r="F240" i="20" s="1"/>
  <c r="F300" i="21"/>
  <c r="F10" i="21" s="1"/>
  <c r="F123" i="16"/>
  <c r="F124" i="16" s="1"/>
  <c r="F116" i="22"/>
  <c r="F126" i="22" s="1"/>
  <c r="F60" i="22"/>
  <c r="F124" i="22" s="1"/>
  <c r="F42" i="22"/>
  <c r="F123" i="22" s="1"/>
  <c r="F11" i="21"/>
  <c r="F366" i="19"/>
  <c r="F367" i="19" s="1"/>
  <c r="F293" i="21"/>
  <c r="F9" i="21" s="1"/>
  <c r="F40" i="21"/>
  <c r="F6" i="21" s="1"/>
  <c r="F128" i="22" l="1"/>
  <c r="D12" i="18" s="1"/>
  <c r="D9" i="17" s="1"/>
  <c r="F12" i="21"/>
  <c r="D11" i="18" s="1"/>
  <c r="F129" i="22" l="1"/>
  <c r="F130" i="22" s="1"/>
  <c r="D8" i="17"/>
  <c r="D11" i="17" s="1"/>
  <c r="D14" i="18"/>
  <c r="F13" i="21"/>
  <c r="F14" i="21" s="1"/>
  <c r="D16" i="18" l="1"/>
  <c r="D15" i="18"/>
  <c r="F99" i="11"/>
  <c r="F98" i="11"/>
  <c r="F97" i="11"/>
  <c r="F96" i="11"/>
  <c r="F95" i="11"/>
  <c r="E94" i="11"/>
  <c r="F94" i="11" s="1"/>
  <c r="E93" i="11"/>
  <c r="F93" i="11" s="1"/>
  <c r="F88" i="11"/>
  <c r="F87" i="11"/>
  <c r="F86" i="11"/>
  <c r="F85" i="11"/>
  <c r="F84" i="11"/>
  <c r="F83" i="11"/>
  <c r="F82" i="11"/>
  <c r="F76" i="11"/>
  <c r="F75" i="11"/>
  <c r="F74" i="11"/>
  <c r="F73" i="11"/>
  <c r="F72" i="11"/>
  <c r="F71" i="11"/>
  <c r="F70" i="11"/>
  <c r="F69" i="11"/>
  <c r="F62" i="11"/>
  <c r="F61" i="11"/>
  <c r="F60" i="11"/>
  <c r="F59" i="11"/>
  <c r="F58" i="11"/>
  <c r="F57" i="11"/>
  <c r="F49" i="11"/>
  <c r="F48" i="11"/>
  <c r="F47" i="11"/>
  <c r="F46" i="11"/>
  <c r="F45" i="11"/>
  <c r="F44" i="11"/>
  <c r="F43" i="11"/>
  <c r="F42" i="11"/>
  <c r="F41" i="11"/>
  <c r="F40" i="11"/>
  <c r="F39" i="11"/>
  <c r="F38" i="11"/>
  <c r="F37" i="11"/>
  <c r="F36" i="11"/>
  <c r="F35" i="11"/>
  <c r="F34" i="11"/>
  <c r="F33" i="11"/>
  <c r="E29" i="11"/>
  <c r="F29" i="11" s="1"/>
  <c r="E14" i="11"/>
  <c r="E13" i="11"/>
  <c r="E12" i="11"/>
  <c r="E10" i="11"/>
  <c r="F10" i="11" s="1"/>
  <c r="F101" i="11" l="1"/>
  <c r="F51" i="11"/>
  <c r="F12" i="11" s="1"/>
  <c r="F64" i="11"/>
  <c r="F78" i="11"/>
  <c r="F14" i="11" s="1"/>
  <c r="F16" i="11"/>
  <c r="F13" i="11"/>
  <c r="F89" i="11"/>
  <c r="F91" i="11" l="1"/>
  <c r="F15" i="11" s="1"/>
  <c r="F18" i="11" l="1"/>
  <c r="F20" i="11" s="1"/>
  <c r="F22" i="11" s="1"/>
  <c r="F17" i="11"/>
  <c r="D10" i="7" s="1"/>
  <c r="D17" i="17" s="1"/>
  <c r="H86" i="1" l="1"/>
  <c r="H85" i="1"/>
  <c r="H84" i="1"/>
  <c r="H83" i="1"/>
  <c r="H80" i="1"/>
  <c r="H79" i="1"/>
  <c r="H78" i="1" s="1"/>
  <c r="H76" i="1"/>
  <c r="H75" i="1"/>
  <c r="H74" i="1"/>
  <c r="H73" i="1"/>
  <c r="H72" i="1"/>
  <c r="H71" i="1"/>
  <c r="H68" i="1"/>
  <c r="H67" i="1"/>
  <c r="H66" i="1"/>
  <c r="H65" i="1"/>
  <c r="H64" i="1"/>
  <c r="H63" i="1"/>
  <c r="H60" i="1"/>
  <c r="H59" i="1"/>
  <c r="H58" i="1" s="1"/>
  <c r="H56" i="1"/>
  <c r="H55" i="1"/>
  <c r="H54" i="1"/>
  <c r="H53" i="1"/>
  <c r="H52" i="1"/>
  <c r="H48" i="1"/>
  <c r="H46" i="1"/>
  <c r="H44" i="1" s="1"/>
  <c r="H42" i="1"/>
  <c r="H41" i="1"/>
  <c r="H40" i="1"/>
  <c r="H39" i="1"/>
  <c r="H38" i="1"/>
  <c r="H37" i="1"/>
  <c r="H36" i="1"/>
  <c r="H35" i="1"/>
  <c r="H31" i="1"/>
  <c r="H30" i="1" s="1"/>
  <c r="H28" i="1"/>
  <c r="H27" i="1"/>
  <c r="H26" i="1" s="1"/>
  <c r="H24" i="1"/>
  <c r="H23" i="1"/>
  <c r="H22" i="1"/>
  <c r="H21" i="1"/>
  <c r="H18" i="1"/>
  <c r="H17" i="1" s="1"/>
  <c r="H15" i="1"/>
  <c r="H14" i="1"/>
  <c r="H10" i="1"/>
  <c r="H9" i="1" s="1"/>
  <c r="H8" i="1"/>
  <c r="H7" i="1" s="1"/>
  <c r="H4" i="1" s="1"/>
  <c r="H86" i="14"/>
  <c r="H85" i="14"/>
  <c r="H84" i="14"/>
  <c r="H83" i="14"/>
  <c r="H80" i="14"/>
  <c r="H79" i="14" s="1"/>
  <c r="H78" i="14" s="1"/>
  <c r="H76" i="14"/>
  <c r="H75" i="14"/>
  <c r="H74" i="14"/>
  <c r="H73" i="14"/>
  <c r="H72" i="14"/>
  <c r="H71" i="14"/>
  <c r="H68" i="14"/>
  <c r="H67" i="14"/>
  <c r="H66" i="14"/>
  <c r="H65" i="14"/>
  <c r="H64" i="14"/>
  <c r="H63" i="14"/>
  <c r="H60" i="14"/>
  <c r="H59" i="14"/>
  <c r="H58" i="14" s="1"/>
  <c r="H56" i="14"/>
  <c r="H55" i="14"/>
  <c r="H54" i="14"/>
  <c r="H53" i="14"/>
  <c r="H52" i="14"/>
  <c r="H48" i="14"/>
  <c r="H46" i="14"/>
  <c r="H42" i="14"/>
  <c r="H41" i="14"/>
  <c r="H40" i="14"/>
  <c r="H39" i="14"/>
  <c r="H38" i="14"/>
  <c r="H37" i="14"/>
  <c r="H36" i="14"/>
  <c r="H35" i="14"/>
  <c r="H31" i="14"/>
  <c r="H30" i="14" s="1"/>
  <c r="H28" i="14"/>
  <c r="H27" i="14"/>
  <c r="H24" i="14"/>
  <c r="H23" i="14"/>
  <c r="H22" i="14"/>
  <c r="H21" i="14"/>
  <c r="H18" i="14"/>
  <c r="H17" i="14" s="1"/>
  <c r="H15" i="14"/>
  <c r="H14" i="14"/>
  <c r="H13" i="14" s="1"/>
  <c r="H10" i="14"/>
  <c r="H9" i="14" s="1"/>
  <c r="H8" i="14"/>
  <c r="H7" i="14" s="1"/>
  <c r="H6" i="14"/>
  <c r="H5" i="14" s="1"/>
  <c r="H51" i="14" l="1"/>
  <c r="H20" i="14"/>
  <c r="H62" i="14"/>
  <c r="H50" i="14" s="1"/>
  <c r="H13" i="1"/>
  <c r="H4" i="14"/>
  <c r="H26" i="14"/>
  <c r="H70" i="1"/>
  <c r="H12" i="14"/>
  <c r="H82" i="14"/>
  <c r="H33" i="1"/>
  <c r="H70" i="14"/>
  <c r="H20" i="1"/>
  <c r="H62" i="1"/>
  <c r="H33" i="14"/>
  <c r="H51" i="1"/>
  <c r="H44" i="14"/>
  <c r="H82" i="1"/>
  <c r="H12" i="1" l="1"/>
  <c r="H50" i="1"/>
  <c r="D9" i="7" s="1"/>
  <c r="D16" i="17" s="1"/>
  <c r="D7" i="7"/>
  <c r="D14" i="17" s="1"/>
  <c r="D8" i="7"/>
  <c r="D15" i="17" s="1"/>
  <c r="D11" i="7" l="1"/>
  <c r="D13" i="7" s="1"/>
  <c r="D18" i="17"/>
  <c r="D20" i="17" s="1"/>
  <c r="D22" i="17" s="1"/>
  <c r="D12" i="7" l="1"/>
  <c r="D23" i="17"/>
  <c r="D24" i="17" s="1"/>
  <c r="D25" i="17" s="1"/>
</calcChain>
</file>

<file path=xl/sharedStrings.xml><?xml version="1.0" encoding="utf-8"?>
<sst xmlns="http://schemas.openxmlformats.org/spreadsheetml/2006/main" count="2537" uniqueCount="1158">
  <si>
    <t>Količina</t>
  </si>
  <si>
    <t>1.</t>
  </si>
  <si>
    <t>m3</t>
  </si>
  <si>
    <t>ur</t>
  </si>
  <si>
    <t>m</t>
  </si>
  <si>
    <t>m2</t>
  </si>
  <si>
    <t>2.</t>
  </si>
  <si>
    <t>kos</t>
  </si>
  <si>
    <t>3.</t>
  </si>
  <si>
    <t>4.</t>
  </si>
  <si>
    <t>DDV 22%</t>
  </si>
  <si>
    <t>5.</t>
  </si>
  <si>
    <t>ZEMELJSKA DELA</t>
  </si>
  <si>
    <t>ODVODNJAVANJE</t>
  </si>
  <si>
    <t>kpl</t>
  </si>
  <si>
    <t>Projektantski nadzor</t>
  </si>
  <si>
    <t>kg</t>
  </si>
  <si>
    <t>REKAPITULACIJA</t>
  </si>
  <si>
    <t>SKUPAJ Z DDV</t>
  </si>
  <si>
    <t>Doplačilo za zatravitev s semenom</t>
  </si>
  <si>
    <t>JAVNA RAZSVETLJAVA</t>
  </si>
  <si>
    <t>9.</t>
  </si>
  <si>
    <t>Postavka</t>
  </si>
  <si>
    <t>Normativ</t>
  </si>
  <si>
    <t>Opis postavke</t>
  </si>
  <si>
    <t>Opomba postavke</t>
  </si>
  <si>
    <t xml:space="preserve">Enota </t>
  </si>
  <si>
    <t>Cena za enoto</t>
  </si>
  <si>
    <t>Skupaj</t>
  </si>
  <si>
    <t>1  PREDDELA</t>
  </si>
  <si>
    <t>1.1 Geodetska dela</t>
  </si>
  <si>
    <t>0001</t>
  </si>
  <si>
    <t>11 121</t>
  </si>
  <si>
    <t>Obnovitev in zavarovanje zakoličbe osi trase javne ceste v ravninskem terenu</t>
  </si>
  <si>
    <t>km</t>
  </si>
  <si>
    <t>0002</t>
  </si>
  <si>
    <t>11 221</t>
  </si>
  <si>
    <t>0003</t>
  </si>
  <si>
    <t>0004</t>
  </si>
  <si>
    <t>1.2 Čiščenje terena</t>
  </si>
  <si>
    <t>12 122</t>
  </si>
  <si>
    <t>Odstranitev grmovja na gosto porasli površini (nad 50% pokritega tlorisa ) - strojno</t>
  </si>
  <si>
    <t>12 152</t>
  </si>
  <si>
    <t>Posek in odstranitev drevesa z deblom premera 31 do 50 cm ter odstranitev vej</t>
  </si>
  <si>
    <t>12 166</t>
  </si>
  <si>
    <t>Odstranitev panja s premerom od 31 do 50 cm z odvozom na deponijo na razdaljo nad 1000m</t>
  </si>
  <si>
    <t>Z odvozom na deponijo.</t>
  </si>
  <si>
    <t>12 181</t>
  </si>
  <si>
    <t>Odstranitev vej predhodno posekanih dreves</t>
  </si>
  <si>
    <t>ura</t>
  </si>
  <si>
    <t>0005</t>
  </si>
  <si>
    <t>12 211</t>
  </si>
  <si>
    <t>Demontaža prometnega znaka na enem podstavku</t>
  </si>
  <si>
    <t>0006</t>
  </si>
  <si>
    <t>12 212</t>
  </si>
  <si>
    <t>Demontaža prometnega znaka na dveh podstavkih</t>
  </si>
  <si>
    <t>0007</t>
  </si>
  <si>
    <t>12 231</t>
  </si>
  <si>
    <t>m1</t>
  </si>
  <si>
    <t>0008</t>
  </si>
  <si>
    <t>12 261</t>
  </si>
  <si>
    <t>Demontaža plastičnega smernika</t>
  </si>
  <si>
    <t>0009</t>
  </si>
  <si>
    <t>0010</t>
  </si>
  <si>
    <t>0011</t>
  </si>
  <si>
    <t>0012</t>
  </si>
  <si>
    <t>12 372</t>
  </si>
  <si>
    <t>Rezkanje in odvoz asfaltne krovne plasti v debelini 4 do 7 cm</t>
  </si>
  <si>
    <t>0013</t>
  </si>
  <si>
    <t>12 383</t>
  </si>
  <si>
    <t>Rezanje asfaltne plasti s talno diamantno žago, debele 11 do 15 cm</t>
  </si>
  <si>
    <t>0014</t>
  </si>
  <si>
    <t>12 391</t>
  </si>
  <si>
    <t>Porušitev in odstranitev robnika iz cementnega betona</t>
  </si>
  <si>
    <t>0015</t>
  </si>
  <si>
    <t>12 498</t>
  </si>
  <si>
    <t>1.3 Ostala preddela</t>
  </si>
  <si>
    <t>13 252</t>
  </si>
  <si>
    <t>Črpanje vode za zavarovanje gradbene jame, od 6 do 15 l/s</t>
  </si>
  <si>
    <t>ure</t>
  </si>
  <si>
    <t>2 ZEMELJSKA DELA</t>
  </si>
  <si>
    <t>2.1 Izkopi</t>
  </si>
  <si>
    <t>21 113</t>
  </si>
  <si>
    <t>Površinski izkop plodne zemljine 1. kategorije - strojno z odrovom do 100m</t>
  </si>
  <si>
    <t>v debelini do 20 cm</t>
  </si>
  <si>
    <t>21 224</t>
  </si>
  <si>
    <t>Široki izkop vezljive zemljine - 3. kategorije - strojno z nakladanjem</t>
  </si>
  <si>
    <t>2.2 Planum temeljnih tal</t>
  </si>
  <si>
    <t>22 113</t>
  </si>
  <si>
    <t>Ureditev planuma temeljnih tal zrnate kamnine - 3. kategorije</t>
  </si>
  <si>
    <t>24 117</t>
  </si>
  <si>
    <t>2.5 Brežine in zelenice</t>
  </si>
  <si>
    <t>25 112</t>
  </si>
  <si>
    <t>Humuziranje brežine brez valjanja, v debelini do 15 cm - strojno</t>
  </si>
  <si>
    <t>25 151</t>
  </si>
  <si>
    <t>2.9 Prevozi, razprostiranje in ureditev deponij materiala</t>
  </si>
  <si>
    <t>t</t>
  </si>
  <si>
    <t>29 151</t>
  </si>
  <si>
    <t>Odlaganje odpadne zemljine</t>
  </si>
  <si>
    <t>29 153</t>
  </si>
  <si>
    <t>3 VOZIŠČNE KONSTRUKCIJE</t>
  </si>
  <si>
    <t>3.1 Nosilne plasti</t>
  </si>
  <si>
    <t>TD32</t>
  </si>
  <si>
    <t>3.2 Obrabne in zaporne plasti</t>
  </si>
  <si>
    <t>32 591</t>
  </si>
  <si>
    <t>Čiščenje utrjene/odrezkane površine podlage pred pobrizgom z bitumenskim vezivom</t>
  </si>
  <si>
    <t>32 562</t>
  </si>
  <si>
    <t>Pobrizg podlage z bitumensko emulzijo 0,4 kg/m2</t>
  </si>
  <si>
    <t>3.5 Robni elementi vozišč</t>
  </si>
  <si>
    <t>35 214</t>
  </si>
  <si>
    <t>Dobava in vgraditev predfabriciranega dvignjenega robnika iz cementnega betona  s prerezom 15/25 cm</t>
  </si>
  <si>
    <t>35 297</t>
  </si>
  <si>
    <t>Dobava in vgraditev predfabriciranega zavojnega robnika iz cementnega betona z izmerami 15/25/50 cm</t>
  </si>
  <si>
    <t>35 236</t>
  </si>
  <si>
    <t>3.6 Bankine</t>
  </si>
  <si>
    <t>4 ODVODNJAVANJE</t>
  </si>
  <si>
    <t>41 236</t>
  </si>
  <si>
    <t>Ureditev jarka s kanaletami na stik iz cementnega betona, dolžine 100 cm in notranje širine dna kanalete 40 cm, na podložni plasti iz zmesi zrn drobljenca, debelini 20 cm</t>
  </si>
  <si>
    <t>4.2 Globinsko odvodnjavanje-drenaža</t>
  </si>
  <si>
    <t>42 134</t>
  </si>
  <si>
    <t>Izdelava vzdolžne in prečne drenaže, globoke do 1,0m, na podlžni plasti iz cementnega betona, debeline 10cm, z gibljivimi plastičnimi cevmi premera 15cm</t>
  </si>
  <si>
    <t>42 271</t>
  </si>
  <si>
    <t>Zasip drenažnega rebra z zmesjo naravnih kamnitih zrn</t>
  </si>
  <si>
    <t>4.3 Globinsko odvodnjavanje - kanalizacija</t>
  </si>
  <si>
    <t>Izdelava kanalizacije iz cevi iz polivinilklorida, vključno s podložno plastjo iz zmesi kamnitih zrn, premera 15 cm, v globini do 1,0m</t>
  </si>
  <si>
    <t>Izdelava kanalizacije iz cevi iz polivinilklorida, vključno s podložno plastjo iz zmesi kamnitih zrn, premera 20 cm, v globini do 1,0m</t>
  </si>
  <si>
    <t>Izdelava kanalizacije iz cevi iz polivinilklorida, vključno s podložno plastjo iz zmesi kamnitih zrn, premera 25 cm, v globini do 1,0m</t>
  </si>
  <si>
    <t>Izdelava kanalizacije iz cevi iz polivinilklorida, vključno s podložno plastjo iz zmesi kamnitih zrn, premera 30 cm, v globini do 1,0m</t>
  </si>
  <si>
    <t>43 511</t>
  </si>
  <si>
    <t>Doplačilo za izdelavo kanalizacije v globini 1,1 do 2m s cevmi premera do 30 cm</t>
  </si>
  <si>
    <t>43 512</t>
  </si>
  <si>
    <t>Doplačilo za izdelavo kanalizacije v globini 1,1 do 2m s cevmi premera od 31 do 60 cm</t>
  </si>
  <si>
    <t>43 831</t>
  </si>
  <si>
    <t>Preizkus tesnosti cevi premera do 20 cm</t>
  </si>
  <si>
    <t>43 832</t>
  </si>
  <si>
    <t>Preizkus tesnosti cevi premera 21 do 50 cm</t>
  </si>
  <si>
    <t>Preizkus tesnosti cevi premera nad 50 cm</t>
  </si>
  <si>
    <t>43 841</t>
  </si>
  <si>
    <t>Pregled vgrajenih cevi s TV kamero</t>
  </si>
  <si>
    <t>4.3 Jaški</t>
  </si>
  <si>
    <t>44 332</t>
  </si>
  <si>
    <t>Izdelava jaška iz polietilena, krožnega prereza s premerom 50 cm, globokega 1,0 do 1,5 m</t>
  </si>
  <si>
    <t>Peskolov</t>
  </si>
  <si>
    <t>43 362</t>
  </si>
  <si>
    <t>44 797</t>
  </si>
  <si>
    <t>Preskus tesnosti jaška premera do 50cm</t>
  </si>
  <si>
    <t>44 855</t>
  </si>
  <si>
    <t>Dobava in vgradnja rešetke iz duktilne litine z nosilnostjo 400 kN, po detajlu iz projekta</t>
  </si>
  <si>
    <t>44 972</t>
  </si>
  <si>
    <t>Dobava in vgraditev pokrova iz duktilne litine z nosilnostjo 400 kN, krožnega prereza s premerom 600 mm</t>
  </si>
  <si>
    <t>44 993</t>
  </si>
  <si>
    <t>Dvig/ponižanje (do 50 cm) obstoječega jaška krožnega prereza s premerom nad 80 cm</t>
  </si>
  <si>
    <t>5 GRADBENA IN OBRTNIŠKA DELA</t>
  </si>
  <si>
    <t>6 OPREMA  CEST</t>
  </si>
  <si>
    <t>6.1 Pokončna oprema cest</t>
  </si>
  <si>
    <t>61 132</t>
  </si>
  <si>
    <t>Izdelava temelja iz cementnega betona C 12/15, globine 100 cm, premera 30 cm</t>
  </si>
  <si>
    <t>61 622</t>
  </si>
  <si>
    <t>6.2 Označbe na cestišču</t>
  </si>
  <si>
    <t>6.4 Oprema za zavarovanje prometa</t>
  </si>
  <si>
    <t>64 281</t>
  </si>
  <si>
    <t>79 311</t>
  </si>
  <si>
    <t>79 351</t>
  </si>
  <si>
    <t>Geotehnični nadzor</t>
  </si>
  <si>
    <t>GRADBENA DELA</t>
  </si>
  <si>
    <t>Postavitev in zavarovanje prečnega profila ostale javne ceste v revninskem terenu</t>
  </si>
  <si>
    <t>Prevoz materiala na razdaljo na začasno deponijo za kasnejšo ponovno vgradnjo</t>
  </si>
  <si>
    <t>31 342</t>
  </si>
  <si>
    <t>GRADBENA IN OBRTNIŠKA DELA</t>
  </si>
  <si>
    <t>TESARSKA DELA</t>
  </si>
  <si>
    <t>Izdelava podprtega opaža za ravne temelje</t>
  </si>
  <si>
    <t>DELA Z JEKLOM ZA OJAČITEV</t>
  </si>
  <si>
    <t>DELA S CEMENTNIM BETONOM</t>
  </si>
  <si>
    <t>KOLESARSKA STEZA IN AVTOBUSNA POSTAJALIŠČA</t>
  </si>
  <si>
    <t>Popis del - kolesarska steza z ureditvijo avtobusnih postajališč</t>
  </si>
  <si>
    <t>12  322</t>
  </si>
  <si>
    <t>Porušitev in odstranitev asfaltne pasti v debelini 6 do 10cm</t>
  </si>
  <si>
    <t>12  323</t>
  </si>
  <si>
    <t>Porušitev in odstranitev asfaltne pasti v debelini nad 10 cm</t>
  </si>
  <si>
    <t>Porušitev in odstranitev opuščenega stojnega mesta elektro voda</t>
  </si>
  <si>
    <t>Porušitev in odstranitev kandelabra javne razsvetljave</t>
  </si>
  <si>
    <t>Porušitev in odstranitev obstoječe nadstrešnice avtobusnega postajališča</t>
  </si>
  <si>
    <t>Humus</t>
  </si>
  <si>
    <t>29 122</t>
  </si>
  <si>
    <t>Prevoz materiala na razdaljo nad 15 do 20 km</t>
  </si>
  <si>
    <t>Odlaganje odpadnega asfalta na komunalno deponijo</t>
  </si>
  <si>
    <t>Izdelava nevezane nosilne plasti enakomerno zrnatega drobljenca iz kamnine v debelini do 20 cm</t>
  </si>
  <si>
    <t>Izdelava zgornje nosilne plasti bituminiziranega drobljenca zrnavosti 0/22 mm v debelini 6 cm</t>
  </si>
  <si>
    <t>Iz asfalta; AC 22 base B 50/70 A3, Z5</t>
  </si>
  <si>
    <t>32 252</t>
  </si>
  <si>
    <t>Izdelava obrabne in zaporne ali zaščitne plasti bitumenskega betona BB 11k iz zmesi zrn iz karbonatnih kamnin in cestogradbenega bitumna v debelini 40 mm</t>
  </si>
  <si>
    <t>Iz asfalta; AC 11 surf B70/100 A3, Z2</t>
  </si>
  <si>
    <t>Dobava in vgraditev predfabriciranega pogreznjenega robnika iz cementnega betona  s prerezom 8/20cm</t>
  </si>
  <si>
    <t>36 211</t>
  </si>
  <si>
    <t>Izdelava humuzirane bankine, široke do 0,50 m</t>
  </si>
  <si>
    <t>43 336</t>
  </si>
  <si>
    <t>43 339</t>
  </si>
  <si>
    <t>Izdelava jaška iz polietilena, krožnega prereza s premerom 60cm, globokega 1,0 do 1,5m</t>
  </si>
  <si>
    <t>5.1 Tesarska dela</t>
  </si>
  <si>
    <t>51 211</t>
  </si>
  <si>
    <t>Temelj nadstrešnice</t>
  </si>
  <si>
    <t>5.2 Dela z jeklom</t>
  </si>
  <si>
    <t>52 220</t>
  </si>
  <si>
    <t>Dobava in vgradnja armature za temelje nadstrešnice APL04. Komplet s prefabricirano sidrno armaturo.</t>
  </si>
  <si>
    <t>Armaturo dobavi dobavitelj nadstrešnice</t>
  </si>
  <si>
    <t>5.3 Dela s cementnim betonom</t>
  </si>
  <si>
    <t>53 116</t>
  </si>
  <si>
    <t>Dobava in vgraditev cementnega betona C12/15 v prerez do 0,15 m3/m2-m1</t>
  </si>
  <si>
    <t>53 232</t>
  </si>
  <si>
    <t>Dobava in vgraditev ojačenega cementnega betona C20/25 v prerez 0,16 do 0,30 m3/m2-m1</t>
  </si>
  <si>
    <t>Dobava in vgraditev granitnih kock v otok pri prehodu za kolesarje in pešce. Velikosti kock 10x10cm. Polaganje v beton in fugiranje s cementno fugirno malto</t>
  </si>
  <si>
    <t>5.8 Ključavničarska dela</t>
  </si>
  <si>
    <t>Dobava in montaža tipske nadstrešnice APL04</t>
  </si>
  <si>
    <t>61 219</t>
  </si>
  <si>
    <t>Dobava in vgraditev stebrička za prometni znak iz vroče cinkane jeklene cevi s premerom 64 mm, dolge 4500 mm</t>
  </si>
  <si>
    <t>Dobava in pritrditev okroglega prometnega znaka, podloga iz vroče cinkane jeklene pločevine, znak z odsevno folijo RA2, premera 600 mm</t>
  </si>
  <si>
    <t>61 723</t>
  </si>
  <si>
    <t>Dobava in pritrditev prometnega znaka, podloga iz aluminijaste pločevine, folijo RA1 vrste, velikost od 0,31 do 0,40 m2</t>
  </si>
  <si>
    <t>62 111</t>
  </si>
  <si>
    <t>Izdelava tankoslojne vzdolžne označbe na vozišču z enokomponentno belo barvo, vključno 250 g/m2 posipa z drobci / kroglicami stekla, strojno, debelina plasti suhe snovi 200 m, širina črte 10 cm</t>
  </si>
  <si>
    <t>62 113</t>
  </si>
  <si>
    <t>Izdelava tankoslojne vzdolžne označbe na vozišču z enokomponentno belo barvo, vključno 250 g/m2 posipa z drobci / kroglicami stekla, strojno, debelina plasti suhe snovi 200 m, širina črte 15 cm</t>
  </si>
  <si>
    <t>62 214</t>
  </si>
  <si>
    <t>62 252</t>
  </si>
  <si>
    <t>Doplačilo za izdelavo prekinjenih vzdolžnih označb na vozišču, širina črte 10 cm</t>
  </si>
  <si>
    <t>62 221</t>
  </si>
  <si>
    <t>62 165</t>
  </si>
  <si>
    <t>64 111</t>
  </si>
  <si>
    <t>Dobava in vgraditev stebra iz jekla za varnostno ograjo, C prereza, dolžine 1500 mm</t>
  </si>
  <si>
    <t>64 211</t>
  </si>
  <si>
    <t>Dobava in vgraditev enostranskega enojnega varnostnega odbojnika iz jekla na stebre C prereza</t>
  </si>
  <si>
    <t>Dobava in vgraditev vkopane zaključnice, dolžine 4 m</t>
  </si>
  <si>
    <t>Projektantski predračun - BRV L=6.0m - 1 kos</t>
  </si>
  <si>
    <t>11 311</t>
  </si>
  <si>
    <t>Postavitev in zavarovanje profilov za zakoličbo objekta s površino do 50 m2</t>
  </si>
  <si>
    <t>12 141</t>
  </si>
  <si>
    <t>Odstranitev grmovja in dreves z debli premera do 10 cm ter vej na gosto porasli površini - ročno</t>
  </si>
  <si>
    <t>13 251</t>
  </si>
  <si>
    <t>Črpanje vode za zavarovanje gradbene jame, do 5 l/s</t>
  </si>
  <si>
    <t>21 112</t>
  </si>
  <si>
    <t>Površinski izkop plodne zemljine – 1. kategorije – strojno z odrivom do 50 m</t>
  </si>
  <si>
    <t>Široki izkop vezljive zemljine – 3. kategorije – strojno z nakladanjem</t>
  </si>
  <si>
    <t>22 112</t>
  </si>
  <si>
    <t>Ureditev planuma temeljnih tal vezljive zemljine – 3. kategorije</t>
  </si>
  <si>
    <t>2.4 Nasipi, zasipi, klini, postlejica in glinasti naboji</t>
  </si>
  <si>
    <t>24 111</t>
  </si>
  <si>
    <t>Vgraditev nasipa iz vezljive zemljine – 3. kategorije</t>
  </si>
  <si>
    <t xml:space="preserve">Izdelava nasipa iz zrnate kamnine – 3. kategorije z dobavo iz kamnoloma </t>
  </si>
  <si>
    <t>24 192</t>
  </si>
  <si>
    <t>Izdelava blazine pod temeljem objekta iz drobljenca v debelini nad 30 cm</t>
  </si>
  <si>
    <t>24 474</t>
  </si>
  <si>
    <t>Izdelava posteljice iz drobljenih kamnitih zrn v debelini 30 cm</t>
  </si>
  <si>
    <t>2.6 Armiranje zemljin</t>
  </si>
  <si>
    <t>26 212</t>
  </si>
  <si>
    <t>Armiranje zemljine z geotekstilom z maso 300 g v nasipnih plasteh debeline 30 cm</t>
  </si>
  <si>
    <t>2.7 Koli in vodnjaki</t>
  </si>
  <si>
    <t>27 111</t>
  </si>
  <si>
    <t>Geodetsko zakoličenje osi pilotov. Skupaj 6 kos.</t>
  </si>
  <si>
    <r>
      <t>Transport vrtalne garniture ter preostale opreme za vrtanje pilotov ɸ6</t>
    </r>
    <r>
      <rPr>
        <sz val="11"/>
        <rFont val="Arial CE"/>
        <family val="2"/>
        <charset val="238"/>
      </rPr>
      <t xml:space="preserve">0 </t>
    </r>
    <r>
      <rPr>
        <sz val="10"/>
        <rFont val="Arial CE"/>
        <charset val="238"/>
      </rPr>
      <t>cm,</t>
    </r>
    <r>
      <rPr>
        <sz val="11"/>
        <rFont val="Arial CE"/>
        <family val="2"/>
        <charset val="238"/>
      </rPr>
      <t xml:space="preserve"> </t>
    </r>
    <r>
      <rPr>
        <sz val="10"/>
        <rFont val="Arial CE"/>
        <charset val="238"/>
      </rPr>
      <t>vključno s premiki po gradbišču.</t>
    </r>
  </si>
  <si>
    <r>
      <t xml:space="preserve">Izdelava in cevitev vrtin Φ60 cm v zemljini III.- V. kategorije (prevladujejo: meljne gline in lapor). Vključeno slepo vrtanje </t>
    </r>
    <r>
      <rPr>
        <sz val="10"/>
        <rFont val="Calibri"/>
        <family val="2"/>
        <charset val="238"/>
      </rPr>
      <t>≈</t>
    </r>
    <r>
      <rPr>
        <sz val="11"/>
        <rFont val="Arial CE"/>
        <family val="2"/>
        <charset val="238"/>
      </rPr>
      <t xml:space="preserve"> </t>
    </r>
    <r>
      <rPr>
        <sz val="10"/>
        <rFont val="Arial CE"/>
        <charset val="238"/>
      </rPr>
      <t>0.5 m.</t>
    </r>
  </si>
  <si>
    <t>Nakladanje in prevoz izkopanega materiala na deponijo na razdalji do 10 km  - material iz vrtin.</t>
  </si>
  <si>
    <t xml:space="preserve">Dobava in vgradnja armaturnih košev v pilote ɸ60 cm, jeklo B500B. Armaturne palice ɸ 8, 16 mm. </t>
  </si>
  <si>
    <t>Dobava in kontraktorska vgradnja betona C25/30, XC2, PV-I, D32, S3.</t>
  </si>
  <si>
    <t>27 161</t>
  </si>
  <si>
    <t>Odbijanje AB glave pilota v višini ≈ 0.5 m.</t>
  </si>
  <si>
    <t>Segrevanje in krivljenje sidrnega dela vzdolžnih armaturnih palic ɸ 16 mm. 1 pilot = 1 kos.</t>
  </si>
  <si>
    <t>2.8 Zagatne stene</t>
  </si>
  <si>
    <t>28 111</t>
  </si>
  <si>
    <t>Dobava, vgraditev in vzdrževanje jeklene zagatne stene</t>
  </si>
  <si>
    <t>28 121</t>
  </si>
  <si>
    <t>Izvlačenje jeklene zagatne stene, vključno z vso demontažo spojnih elementov</t>
  </si>
  <si>
    <t xml:space="preserve">51 121 </t>
  </si>
  <si>
    <t>Izdelava nepremičnega odra, visokega do 4 m</t>
  </si>
  <si>
    <t>51 161</t>
  </si>
  <si>
    <t>Izdelava ograje odra</t>
  </si>
  <si>
    <t>51 331</t>
  </si>
  <si>
    <t>Izdelava dvostranskega vezanega opaža za raven zid, visok do 2 m</t>
  </si>
  <si>
    <t>51 511</t>
  </si>
  <si>
    <t>Izdelava podprtega opaža za raven nosilec s podporo, visoko do 2 m</t>
  </si>
  <si>
    <t>51 751</t>
  </si>
  <si>
    <t>Doplačilo za obdelavo vidne površine cementnega betona z utori pri izdelavi opažev</t>
  </si>
  <si>
    <t>5.2 Dela z jeklom za ojačitev</t>
  </si>
  <si>
    <t>52 222</t>
  </si>
  <si>
    <t>Dobava in postavitev rebrastih žic iz visokovrednega naravno trdega jekla B St 500 S s premerom do 12 mm, za srednje zahtevno ojačitev</t>
  </si>
  <si>
    <t>52 231</t>
  </si>
  <si>
    <t>Dobava in postavitev mrežne armature iz visokovrednega naravno trdega jekla B St 500</t>
  </si>
  <si>
    <t>53 157</t>
  </si>
  <si>
    <r>
      <t>Dobava in vgraditev podložnega cementnega betona C12/15 v prerez do 0,15 m</t>
    </r>
    <r>
      <rPr>
        <vertAlign val="superscript"/>
        <sz val="10"/>
        <rFont val="Arial"/>
        <family val="2"/>
        <charset val="238"/>
      </rPr>
      <t>3</t>
    </r>
    <r>
      <rPr>
        <sz val="10"/>
        <rFont val="Arial CE"/>
        <charset val="238"/>
      </rPr>
      <t>/m</t>
    </r>
    <r>
      <rPr>
        <vertAlign val="superscript"/>
        <sz val="10"/>
        <rFont val="Arial"/>
        <family val="2"/>
        <charset val="238"/>
      </rPr>
      <t>2</t>
    </r>
  </si>
  <si>
    <t>53 312</t>
  </si>
  <si>
    <t>Dobava in vgraditev ojačenega cementnega betona C25/30 v pasovne temelje, temeljne nosilce ali poševne in vertikalne slope</t>
  </si>
  <si>
    <t>53 314</t>
  </si>
  <si>
    <t>Dobava in vgraditev ojačenega cementnega betona C25/30 v prehodne plošče</t>
  </si>
  <si>
    <t>53 317</t>
  </si>
  <si>
    <t>Dobava in vgraditev ojačenega cementnega betona C25/30 v stene opornikov, krilnih zidov, kril in vmesnih podpor</t>
  </si>
  <si>
    <t xml:space="preserve">m3 </t>
  </si>
  <si>
    <t>53 615</t>
  </si>
  <si>
    <t>Doplačilo za zagotovitev kvalitete cementnega betona C 25/30 za stopnjo  izpostavljenosti XC4</t>
  </si>
  <si>
    <t>53 632</t>
  </si>
  <si>
    <t>Doplačilo za zagotovitev kvalitete cementnega betona C 25/30 za stopnjo izpostavljenosti XF2</t>
  </si>
  <si>
    <t>5.8 Ključavničarska dela in dela v jeklu</t>
  </si>
  <si>
    <t>58 241</t>
  </si>
  <si>
    <t>Dobava in vgraditev ograje iz lesa, po posebnem arhitektonskem načrtu</t>
  </si>
  <si>
    <t>58 431</t>
  </si>
  <si>
    <t>Dobava in vgraditev točkovnega enoosno nepomičnega ležišča (po projektu).</t>
  </si>
  <si>
    <t xml:space="preserve">kos </t>
  </si>
  <si>
    <t>58 432</t>
  </si>
  <si>
    <t>Dobava in vgraditev točkovnega enoosno pomičnega ležišča (po projektu).</t>
  </si>
  <si>
    <t>58 512</t>
  </si>
  <si>
    <t>Dobava in vgraditev nosilca iz HEA 260 in HEA160 profila dolžine 6,25 m s sidri in ojačitvami (po načrtu)</t>
  </si>
  <si>
    <t>58 547</t>
  </si>
  <si>
    <t>Dobava in vgraditev obrobe (zaključnega profila) iz ploščatega železa 200/10 mm s sidri in ojačitvami (po načrtu)</t>
  </si>
  <si>
    <t>Dobava in vgraditev obrobe (zaključnega profila) iz ploščatega železa 80/10 mm s sidri in ojačitvami (po načrtu)</t>
  </si>
  <si>
    <t>5.9 Zaščitna dela</t>
  </si>
  <si>
    <t>5.9/1 Zaščita kovin proti koroziji</t>
  </si>
  <si>
    <t>59 357</t>
  </si>
  <si>
    <t>Zaščita z vročim cinkanjem v povprečni debelini nad 90 mikronov</t>
  </si>
  <si>
    <t xml:space="preserve">5.10 Dela v lesu </t>
  </si>
  <si>
    <t>/</t>
  </si>
  <si>
    <t>Dobava in vgradnja nosilcev iz žaganega lesa kv. C 24  dimenzij do B/H=0,2/0,2</t>
  </si>
  <si>
    <t>Dobava in vgradnja ograje iz žaganega lesa kv. C 24  dimenzij do B/H=0,2/0,2</t>
  </si>
  <si>
    <t>Pritrdilni vijaki in svorniki po projektu</t>
  </si>
  <si>
    <t>Globinska impregnacija pod pritiskom proti insektom in plesnim za nosilni del lesene konstrukcije in ograje</t>
  </si>
  <si>
    <t>BRV_1</t>
  </si>
  <si>
    <t>BRV_2</t>
  </si>
  <si>
    <t>Projektantski predračun - BRV L=10.70m - 1 kos</t>
  </si>
  <si>
    <t>Objekt:</t>
  </si>
  <si>
    <t xml:space="preserve"> </t>
  </si>
  <si>
    <t>OPREMA CEST</t>
  </si>
  <si>
    <t>Opis dela</t>
  </si>
  <si>
    <t>11 131</t>
  </si>
  <si>
    <t>12 112</t>
  </si>
  <si>
    <t>12 322</t>
  </si>
  <si>
    <t>25 293</t>
  </si>
  <si>
    <t>NOSILNE PLASTI</t>
  </si>
  <si>
    <t>31 132</t>
  </si>
  <si>
    <t>OBRABNE PLASTI</t>
  </si>
  <si>
    <t>44 163</t>
  </si>
  <si>
    <t>44 916</t>
  </si>
  <si>
    <t>OPREMA ZA ZAVAROVANJE PROMETA</t>
  </si>
  <si>
    <t>Humuziranje brežine z valjanjem, v debelini do 15 cm - strojno</t>
  </si>
  <si>
    <t>12 131</t>
  </si>
  <si>
    <t xml:space="preserve">Ureditev daljinske kolesarske povezave D5 na pododseku Prelasko – Lastnič </t>
  </si>
  <si>
    <t xml:space="preserve">Številka načrta : </t>
  </si>
  <si>
    <t>5719/18 - CR</t>
  </si>
  <si>
    <t>KABELSKI RAZVOD</t>
  </si>
  <si>
    <t>KANDELABRI IN SVETILKE</t>
  </si>
  <si>
    <t>OSTALA EL. INSTALACIJSKA DELA IN MATERIAL</t>
  </si>
  <si>
    <t>OSTALE STORITVE</t>
  </si>
  <si>
    <t>S K U P A J :</t>
  </si>
  <si>
    <t>Davek na dodano vrednost (22% DDV) :</t>
  </si>
  <si>
    <r>
      <t xml:space="preserve">SKUPAJ  </t>
    </r>
    <r>
      <rPr>
        <sz val="14"/>
        <rFont val="Arial"/>
        <family val="2"/>
        <charset val="238"/>
      </rPr>
      <t>z DDV :</t>
    </r>
  </si>
  <si>
    <t>Opomba!</t>
  </si>
  <si>
    <t>* V popisih so zajeta vsa potrebna, tudi pomožna in pripravljalna dela, vključno s potrebnim materialom in sredstvi za izdelavo - izvedbo posamezne postavke</t>
  </si>
  <si>
    <t>Poz.</t>
  </si>
  <si>
    <t>Naziv dela in materiala</t>
  </si>
  <si>
    <t>kol</t>
  </si>
  <si>
    <t>ME</t>
  </si>
  <si>
    <t>Cena (Eur)</t>
  </si>
  <si>
    <t>Skupaj (Eur)</t>
  </si>
  <si>
    <t xml:space="preserve">Zakoličba trase CR </t>
  </si>
  <si>
    <t>Izkop jarka globine 1.1 m in 0.4 m širine; zasutje z utrjevanjem po plasteh; povrnitev v obstoječe stanje</t>
  </si>
  <si>
    <t>Dodatek za ročni izkop ( ocena )</t>
  </si>
  <si>
    <t>Zaščita kabelske kanalizacije pri prečkanju povoznih površin vključno z TK vodi - obbetoniranje cevi z betonom C 16/20 -  0,2m3/m1</t>
  </si>
  <si>
    <t>Dobava in vgradnja v izkopan rov; pocinkan valjanec FeZn 25x4mm</t>
  </si>
  <si>
    <t>Dobava križna sponka 60x60 in izdelava križnih stikov</t>
  </si>
  <si>
    <t>antikorozijska zaščita (bitumen)</t>
  </si>
  <si>
    <t>Dobava in vgradnja v izkopan rov; opozorilni trak</t>
  </si>
  <si>
    <t>Dobava in vgradnja v izkopan rov; DWP cev fi 110 mm</t>
  </si>
  <si>
    <t>Dobava in vgradnja v izkopan rov TK vodov; DWP cev fi 110 mm</t>
  </si>
  <si>
    <t>SKUPAJ:</t>
  </si>
  <si>
    <t>(dobava in montaža/polaganje)</t>
  </si>
  <si>
    <t>(dobava in montaža)</t>
  </si>
  <si>
    <t>kom</t>
  </si>
  <si>
    <t>Izdelava priključka ozemljitve na drog z  FeZn 25x4 mm (2,5 m)</t>
  </si>
  <si>
    <t>Dobava in montaža priključno varovalnega elementa PVE4/25-1</t>
  </si>
  <si>
    <t>odklop in demontaža obstoječih svetilk CR; odvoz na dogovorjeno mesto</t>
  </si>
  <si>
    <t xml:space="preserve">odkop in odstranitev obstoječih drogov cestne razsvetljave; odvoz na dogovorjeno mesto </t>
  </si>
  <si>
    <t>odklop in prestavitev obstoječega prižigališča izven območja obdelave</t>
  </si>
  <si>
    <t>drobni in vezni material</t>
  </si>
  <si>
    <t xml:space="preserve">MERITVE ZAŠČITE PROTI UDARU ELEKTRIČNEGA TOKA, IZOLACIJSKE TRDNOSTI KABELSKIH VODNIKOV, GALVANSKIH POVEZAV KOVINSKIH MAS, PONIKALNE UPORNOSTI, </t>
  </si>
  <si>
    <t>NADZOR ELEKTRODISTRIBUCIJE IN STIKALNE MANIPULACIJE PRI PRIKLOPU OBJEKTA</t>
  </si>
  <si>
    <t>ZAKOLIČBA OBSTOJEČIH KOMUNALNIH VODOV</t>
  </si>
  <si>
    <t>GEODETSKI POSNETEK in IZDELAVA NAČRTA ZA VRIS V KATASTER GJI</t>
  </si>
  <si>
    <t>NEPREDVIDENA DELA (10%)</t>
  </si>
  <si>
    <t>2.3 Ločilne, drenažne in filtrske plasti ter delovni plato</t>
  </si>
  <si>
    <t>23 312</t>
  </si>
  <si>
    <t>Dobava in vgraditev geotekstilije za ločilno plas (po načrtu), natezna trdnost nad 12 do 14 kN/m2</t>
  </si>
  <si>
    <t>Izdelava bankine iz drobljenca, široke 0,51 do 0,75m</t>
  </si>
  <si>
    <t>36 132</t>
  </si>
  <si>
    <t>2.4 Nasipi, zasipi, klini, posteljica in glinasti naboj</t>
  </si>
  <si>
    <t>24 112</t>
  </si>
  <si>
    <t>Vgraditev nasipa iz zrnate kamnine - 3. kategorije</t>
  </si>
  <si>
    <t>42 144</t>
  </si>
  <si>
    <t>Izdelava vzdolžne in prečne drenaže, globoke do 1,0m, na podlžni plasti iz cementnega betona, debeline 10cm, z trdimi plastičnimi cevmi premera 20cm</t>
  </si>
  <si>
    <t>drenaža na kmetijski površini (cevi kot npr. dobavitelja Zagožen CEV - PE drenaža fi200 DD z 2/3 perforacijo ali podobno)</t>
  </si>
  <si>
    <t>zasip drenaže na kmetijski površini</t>
  </si>
  <si>
    <t>vključeni zasipi obstoječih jarkov</t>
  </si>
  <si>
    <t>4.1 Površinsko odvodnjavanje</t>
  </si>
  <si>
    <t>N41 236</t>
  </si>
  <si>
    <t>Profiliranje zatravljenega jarka, širina dna 50 cm</t>
  </si>
  <si>
    <t>izkop</t>
  </si>
  <si>
    <t>Profiliranje novega zatravljenega jarka</t>
  </si>
  <si>
    <t>vključno z čiščenjem obstoječega jarka</t>
  </si>
  <si>
    <t>Dobava cevi in izdelava kabelskega jaška iz B.C. fi 80cm izkop v zemljišču I. do III. ktg., betoniranje dna jaška z betonom, dobava in montaža lahkega LŽ pokrova  60x60 cm (125kN) in obbetoniranje , izdelava vseh potrebnih uvodov,  nakladanje in odvoz odvečnega materiala ter stroški začasne in končne deponije, ometavanje in finalna obdelava jaška, čiščenje okolice</t>
  </si>
  <si>
    <t>izkop in izdelava tipskega montažnega temelja AB dim 0,8x0,8x1,5 m v kompletu z vbetoniranjem sidra</t>
  </si>
  <si>
    <t>Dobava cevi in izdelava kabelskega jaška iz B.C. fi 60cm izkop v zemljišču I. do III. ktg., betoniranje dna jaška z betonom, dobava in montaža lahkega LŽ pokrova  60x60 cm (125kN) in obbetoniranje , izdelava vseh potrebnih uvodov,  nakladanje in odvoz odvečnega materiala ter stroški začasne in končne deponije, ometavanje in finalna obdelava jaška, čiščenje okolice</t>
  </si>
  <si>
    <t>Dobava cevi in izdelava kabelskega jaška iz B.C. fi 60cm izkop v zemljišču I. do III. ktg., betoniranje dna jaška z betonom, dobava in montaža lpovoznega LŽ pokrova  60x60 cm (250kN) in obbetoniranje , izdelava vseh potrebnih uvodov,  nakladanje in odvoz odvečnega materiala ter stroški začasne in končne deponije, ometavanje in finalna obdelava jaška, čiščenje okolice</t>
  </si>
  <si>
    <t xml:space="preserve">izkop in izdelava stojnega mesta iz betonske cevi fi 800 mm, dolžine 1,0 m ter obbetoniranje za kandelabre, komplet z izkopom, zasipom, utrjevanjem in planiranjem. </t>
  </si>
  <si>
    <t xml:space="preserve">izkop in priprava stojnega mesta za temelje omarice štetja prometa, komplet z izkopom, zasipom, utrjevanjem in planiranjem. </t>
  </si>
  <si>
    <t xml:space="preserve">izkop in izdelava stojnega mesta za tipski poliesterski podstavek za merilno mest in prižigališče izdelava betonske podlage 0,5x1,2x0,1m z izkopom, zasipom, utrjevanjem in planiranjem. </t>
  </si>
  <si>
    <t>kabel NYY-J 5x10 mm2  uvlečen v DWP cevi</t>
  </si>
  <si>
    <t>kabel NYY-J 5x4 mm2  uvlečen v DWP cevi</t>
  </si>
  <si>
    <t>Izdelava kabelskih končnikov in priključitev kablov NYY-J 5x10 mm2 v kandelabru</t>
  </si>
  <si>
    <t>Izdelava kabelskih končnikov in priključitev kabla NYY-J 5x4 mm2 v prižigališču in omarici za štetje prometa</t>
  </si>
  <si>
    <t>Izdelava kabelskih spojk 4x(35-70) mm2 in priključitev kablov v prestavljenih razdelilnikih</t>
  </si>
  <si>
    <t>Instalacija (ožičenje)  kandelabrov  in sicer od priključne omarice v kandelabru do same svetilke s kablom NYM-J 3x1,5 mm2</t>
  </si>
  <si>
    <t>Dobava in montaža tipskih sidrnih stopenjskih pocinkanih drogov, nadzemne višine 9,0 m z nastavkom ɸ60 mm za direktni natik cestnih svetilk  v kompletu s sidrnimi ploščami TF18/300 ter vijaki in stroški postavitve (kandelabri morajo biti izdelani po standardih SIST EN 40 in SIST EN-ISO 1461)</t>
  </si>
  <si>
    <t xml:space="preserve">Dobava in montaža varnostnega droga varne izvedbe, naletna hitrost 100 km/h HE visoka absorbcija energije, stopnja varnosti potnikov 3 s standardnim betonskim temeljem,  lomljiv, večsmerni možni nalet nadzemne višine 9,0 m z nastavkom ɸ60 mm za direktni natik cestnih svetilk izdelani po standardu SIST EN 12767; </t>
  </si>
  <si>
    <t>Dobava in montaža cestne LED svetilke, zaščitene pred prahom in vlago IP66, zaščita proti udarcem IK08, klasa 2 električne zaščite, ohišje iz tlačno ulitega aluminija, natik navpično na kandelaber debeline od 42mm do 60mm, natik na krak s strani debeline 42mm do 60mm, kot natika 0°,  svetilke moči 27W kot npr.:
GRAH LED Lighting LSL M 27W 3700 lm;
27.1W, 3751.2 lm, 3000K, IP65 s vgrajenim inteligentnim driverjem AstroDIM za regulacijo svetilk; Svetilka mora imeti ENEC certifikat</t>
  </si>
  <si>
    <t>Dobava in montaža cestne LED svetilke, zaščitene pred prahom in vlago IP66, zaščita proti udarcem IK08, klasa 2 električne zaščite, ohišje iz tlačno ulitega aluminija, natik navpično na kandelaber debeline od 42mm do 60mm, natik na krak s strani debeline 42mm do 60mm, kot natika 0°, LED svetilke za osvetlitev prehodov za pešce moči 73W kot npr.:
GRAH LED Lighting Aerolite LSL L 73W 9500 lm;
72.8W, 9546.6 lm, 4000K, IP65 s vgrajenim inteligentnim driverjem AstroDIM za regulacijo svetilk; Svetilka mora imeti ENEC certifikat</t>
  </si>
  <si>
    <t>Dobava in montaža cestne LED svetilke, zaščitene pred prahom in vlago IP66, zaščita proti udarcem IK08, klasa 2 električne zaščite, ohišje iz tlačno ulitega aluminija, natik navpično na kandelaber debeline od 42mm do 60mm, natik na krak s strani debeline 42mm do 60mm, kot natika 0°, za osvetlitev prehodov za pešce moči 61W kot npr.:
GRAH LED Lighting Aerolite LSL L 61W 7400 lm;
60.7W, 7463.3 lm, 4000K, IP65 s vgrajenim inteligentnim driverjem AstroDIM za regulacijo svetilk; Svetilka mora imeti ENEC certifikat</t>
  </si>
  <si>
    <t>Oštevilčenje kandelabrov</t>
  </si>
  <si>
    <t>odklop in prestavitev obstoječe omarice štetja prometa v kompletu s obstoječim temeljem izven območja obdelave</t>
  </si>
  <si>
    <t>Izdelava priklopa nove CR v prestavljeno prižigališče; priključitev kabla NYY-J 5x10 mm2 v razdelilniku</t>
  </si>
  <si>
    <t>Izdelava navezave na obstoječo linijo CR s kablom NAYY-J 5x10 mm2 na pocinkanem drogu višine 9m; priključni komplet (točka C, risba 4.6.2.2)</t>
  </si>
  <si>
    <t>Izdelava kabelskih končnikov in priključitev napajalnega kabla v razdelilniku</t>
  </si>
  <si>
    <t>SVETLOBNOTEHNIČNE MERITVE ZA VERIFIKACIJO IZPOLNJEVANJA PROJEKTNO DOLOČENIH PARAMETROV (horizontalna in vertikalna osvetljenost prehodov za pešce (3x), horizontalna osvetljenost vseh avtobusnih postajališč (6x), osvetljenost cestnih odsekov</t>
  </si>
  <si>
    <t>PE SN8</t>
  </si>
  <si>
    <t>43 171</t>
  </si>
  <si>
    <t>43 172</t>
  </si>
  <si>
    <t>43 173</t>
  </si>
  <si>
    <t>43 174</t>
  </si>
  <si>
    <t>N 43 337</t>
  </si>
  <si>
    <t>Nivo zadrževanja H2</t>
  </si>
  <si>
    <t>ABC cevi - prepusti</t>
  </si>
  <si>
    <t>N43 xxx</t>
  </si>
  <si>
    <t>Izdelava izpusta iz prepusta (obloga iz kamna vtisnjenega v cementno malto)</t>
  </si>
  <si>
    <t>Vtočne in iztočne glave prepustov</t>
  </si>
  <si>
    <t>00 000</t>
  </si>
  <si>
    <t>0.01</t>
  </si>
  <si>
    <t>OPOMBA</t>
  </si>
  <si>
    <t xml:space="preserve">Vse postavke vključujejo ves potreben </t>
  </si>
  <si>
    <t xml:space="preserve">material, opremo in delo za izvedbo </t>
  </si>
  <si>
    <t>posamezne postavke</t>
  </si>
  <si>
    <t>1.00</t>
  </si>
  <si>
    <t>OPREMA</t>
  </si>
  <si>
    <t>0</t>
  </si>
  <si>
    <t>1.01</t>
  </si>
  <si>
    <t>1.02</t>
  </si>
  <si>
    <t>1.03</t>
  </si>
  <si>
    <t>1.04</t>
  </si>
  <si>
    <t>SKUPAJ OPREMA</t>
  </si>
  <si>
    <t>2.00</t>
  </si>
  <si>
    <t>TUJE STORITVE</t>
  </si>
  <si>
    <t>2.01</t>
  </si>
  <si>
    <t>2.02</t>
  </si>
  <si>
    <t>2.03</t>
  </si>
  <si>
    <t>SKUPAJ TUJE STORITVE</t>
  </si>
  <si>
    <t>SKUPAJ</t>
  </si>
  <si>
    <t>22% DDV</t>
  </si>
  <si>
    <t>SKUPAJ z DDV</t>
  </si>
  <si>
    <t>od km 0.199 do 1.165 v dolžini 966 m</t>
  </si>
  <si>
    <t>PODPORNI KAMNITI ZID</t>
  </si>
  <si>
    <t>l= 92.0 m (0.8+82.3 do 0.9+72.5)</t>
  </si>
  <si>
    <t>l= 19.8 m (ob brvi za kolesarje)</t>
  </si>
  <si>
    <t>l= 3.0 m (ob brvi za kolesarje)</t>
  </si>
  <si>
    <t>PREDDELA</t>
  </si>
  <si>
    <t>Postavitev in zavarovanje prečnih</t>
  </si>
  <si>
    <t>profilov.</t>
  </si>
  <si>
    <t>Zakoličba in zavarovanje lege</t>
  </si>
  <si>
    <t>objekta ter osi ceste v prečnih</t>
  </si>
  <si>
    <t>profilih (20 točk).</t>
  </si>
  <si>
    <t>12 111</t>
  </si>
  <si>
    <t>Posek in odstranitev grmovja in</t>
  </si>
  <si>
    <t>dreves z debli do 15 cm premera ter</t>
  </si>
  <si>
    <t>odstranitev vej.</t>
  </si>
  <si>
    <t>Opomba: z odvozom na deponijo do 15km</t>
  </si>
  <si>
    <t>Posek in odstranitev dreves in vej</t>
  </si>
  <si>
    <t>fi 15-50cm, odstranitev panjev.</t>
  </si>
  <si>
    <t>12 113</t>
  </si>
  <si>
    <t>1.05</t>
  </si>
  <si>
    <t>Posek in odstranitev dreves z debli</t>
  </si>
  <si>
    <t>nad 50 cm premera ter odstranitev</t>
  </si>
  <si>
    <t>vej in panjev</t>
  </si>
  <si>
    <t>SKUPAJ PREDDELA</t>
  </si>
  <si>
    <t>ZEMELJSKA DELA IN TEMELJENJE</t>
  </si>
  <si>
    <t>21 445</t>
  </si>
  <si>
    <t>Izkop mehke kamnine – 4. kategorije</t>
  </si>
  <si>
    <t>za gradbene jame za objekte,</t>
  </si>
  <si>
    <t>globine nad 4,0 m</t>
  </si>
  <si>
    <t>Vgraditev nasipa iz zrnate kamnine 4.</t>
  </si>
  <si>
    <t>kategorije z dobavo iz kamnoloma D125</t>
  </si>
  <si>
    <t>Planum naravnih temeljnih tal v</t>
  </si>
  <si>
    <t>težki zemljini.</t>
  </si>
  <si>
    <t>SKUPAJ ZEMELJSKA DELA IN TEMELJENJE</t>
  </si>
  <si>
    <t>3.00</t>
  </si>
  <si>
    <t>3.01</t>
  </si>
  <si>
    <t xml:space="preserve">Izdelava izcednice (barbakane) iz gibljive </t>
  </si>
  <si>
    <t>plastične cevi premera 10cm, dolžine 1,2m</t>
  </si>
  <si>
    <t>SKUPAJ ODVODNJAVANJE</t>
  </si>
  <si>
    <t>4.00</t>
  </si>
  <si>
    <t>53 131</t>
  </si>
  <si>
    <t>4.01</t>
  </si>
  <si>
    <t>Priprava in vgraditev navadnega</t>
  </si>
  <si>
    <t>cementnega betona C15/20 v temelj</t>
  </si>
  <si>
    <t>opornega kamnitega zidu.</t>
  </si>
  <si>
    <t>54 251</t>
  </si>
  <si>
    <t>4.02</t>
  </si>
  <si>
    <t>Izvedba kamnitega opornega zidu iz</t>
  </si>
  <si>
    <t>lomljenega kamna velikosti 30-60 cm</t>
  </si>
  <si>
    <t>(apnenec ali eruptivec), vključno z</t>
  </si>
  <si>
    <t>betonom C25/30 (30%).</t>
  </si>
  <si>
    <t>54 263</t>
  </si>
  <si>
    <t>4.03</t>
  </si>
  <si>
    <t>Izdelava armirano betonske krone</t>
  </si>
  <si>
    <t>kamnitega zidu, širine 55 cm,</t>
  </si>
  <si>
    <t>vključno z opažem, armaturo in</t>
  </si>
  <si>
    <t>betonom:</t>
  </si>
  <si>
    <t xml:space="preserve">  - 0,8 m2 opaža;</t>
  </si>
  <si>
    <t xml:space="preserve">  - 18,9 kg S 500 (B)</t>
  </si>
  <si>
    <t xml:space="preserve">  - 0,2 m3 betona C30/37, XF4</t>
  </si>
  <si>
    <t>54 268</t>
  </si>
  <si>
    <t>4.04</t>
  </si>
  <si>
    <t>Izdelava stika med kampadami</t>
  </si>
  <si>
    <t>robnega venca po detajlu</t>
  </si>
  <si>
    <t>dilatacijske rege, vključno s trdo</t>
  </si>
  <si>
    <t>penasto ploščo in trajno elastičnim</t>
  </si>
  <si>
    <t>zapolnitvenim materialom, v dolžini</t>
  </si>
  <si>
    <t>0,55m in višini 20cm.</t>
  </si>
  <si>
    <t>54 522</t>
  </si>
  <si>
    <t>4.05</t>
  </si>
  <si>
    <t>Fugiranje stikov med posameznimi</t>
  </si>
  <si>
    <t>kamni s cementno malto.</t>
  </si>
  <si>
    <t>opomba: fugiranje vidnega dela zložbe</t>
  </si>
  <si>
    <t>54 523</t>
  </si>
  <si>
    <t>4.06</t>
  </si>
  <si>
    <t>Dobava, vgraditev in odstranitev</t>
  </si>
  <si>
    <t xml:space="preserve">lesenih letvic 2,5/2,5cm (posneti </t>
  </si>
  <si>
    <t>robovi)</t>
  </si>
  <si>
    <t>58 214</t>
  </si>
  <si>
    <t>4.07</t>
  </si>
  <si>
    <t>Dobava in vgraditev lesene ograje</t>
  </si>
  <si>
    <t xml:space="preserve">za kolesarje in pešce, višine 1.3 m, </t>
  </si>
  <si>
    <t>vključno vse elemente</t>
  </si>
  <si>
    <t>za pritditev na krono zidu, po detajlu</t>
  </si>
  <si>
    <t>SKUPAJ GRADBENA IN OBRTNIŠKA DELA</t>
  </si>
  <si>
    <t>1</t>
  </si>
  <si>
    <t/>
  </si>
  <si>
    <t>1. 1</t>
  </si>
  <si>
    <t>GEODETSKA DELA</t>
  </si>
  <si>
    <t>121</t>
  </si>
  <si>
    <t>Obnovitev in zavarovanje zakoličene osi trase - ostale javne ceste v ravninskem terenu</t>
  </si>
  <si>
    <t>221</t>
  </si>
  <si>
    <t>Postavitev in zavarovanje prečnega profila - ostale javne ceste v ravninskem terenu</t>
  </si>
  <si>
    <t>312</t>
  </si>
  <si>
    <t>Postavitev in zavarovanje profilov za zakoličbo objekta s površino nad 51 do 100 m2</t>
  </si>
  <si>
    <t>321</t>
  </si>
  <si>
    <t>Določitev in preverjanje položajev, višin in smeri pri gradnji objekta s površino do 200m2</t>
  </si>
  <si>
    <t>1. 2</t>
  </si>
  <si>
    <t>ČIŠČENJE TERENA</t>
  </si>
  <si>
    <t>1. 2. 1</t>
  </si>
  <si>
    <t>Odstranitev grmovja,dreves, vej in panjev</t>
  </si>
  <si>
    <t>132</t>
  </si>
  <si>
    <t>Odstranitev grmovja in drevesa z debli premera do 10 cm ter vej na redko porasli površini - strojno</t>
  </si>
  <si>
    <t>PREDDELA Skupaj :</t>
  </si>
  <si>
    <t>2</t>
  </si>
  <si>
    <t>2. 1</t>
  </si>
  <si>
    <t>IZKOPI</t>
  </si>
  <si>
    <t>112</t>
  </si>
  <si>
    <t>Površinski izkop plodne zemljine – strojno z odrivom</t>
  </si>
  <si>
    <t>opornik v P-43: 10,0m x 3,7m x 0,2m= 7,4m3</t>
  </si>
  <si>
    <t>opornik v P-44: 8,1m x 4,5m x 0,2m= 7,30m3</t>
  </si>
  <si>
    <t>434</t>
  </si>
  <si>
    <t>Izkop vezljive zemljine/zrnate kamnine za gradbene jame za objekte, globine 2,1 do 4,0 m – strojno, planiranje dna ročno</t>
  </si>
  <si>
    <t>opornik P-43: 11,6m2 x 3,5m = 40,6m3</t>
  </si>
  <si>
    <t>opornik P-44: 7,4m2 x 3,5m = 25,9m3</t>
  </si>
  <si>
    <t>(obvezna izvedba zasekov 1:1 v raščen teren!)</t>
  </si>
  <si>
    <t>2. 2</t>
  </si>
  <si>
    <t>PLANUM TEMELJNIH TAL</t>
  </si>
  <si>
    <t>111</t>
  </si>
  <si>
    <t>Ureditev planuma temeljnih tal slabo nosilne zemljine</t>
  </si>
  <si>
    <t>opornik P-43: 4,0m x 8,0m = 32,0m2</t>
  </si>
  <si>
    <t>opornik P-44: 4,0m x 6,0m = 24,0m2</t>
  </si>
  <si>
    <t>2. 4</t>
  </si>
  <si>
    <t>NASIPI, ZASIPI, KLINI, POSTELJICA IN GLINASTI NABOJ</t>
  </si>
  <si>
    <t>Vgraditev nasipa iz vezljive zemljine (materialom od izkopa) - pred oporniki, bočno</t>
  </si>
  <si>
    <t>opornik P-43: 2,5m2 x 6,75m + 4,75m2 x 5,0m = 40,6m3</t>
  </si>
  <si>
    <t>opornik P-44: 2,5m2 x 5,75m 1,0m2 x 5,0m = 19,4m3</t>
  </si>
  <si>
    <t>173</t>
  </si>
  <si>
    <t>Vgraditev nasipa iz zrnate kamnine (gramozna blazina pod oporniki s komprimiranjem po 30cm slojih, 92 - 98% po Proctorju)</t>
  </si>
  <si>
    <t>opornik P-43: 9,7m2 x 2,6m= 25,2m3</t>
  </si>
  <si>
    <t>opornik P-44: 3,8m2 x 3,0m= 11,4 m3</t>
  </si>
  <si>
    <t>Vgraditev klina iz zrnate kamnine (za opornikom s komprimiranjem po 30cm slojih, 92 - 98% po Proctorju)</t>
  </si>
  <si>
    <t>opornik P-43: 3,0m2 x5,0m = 15,0m3</t>
  </si>
  <si>
    <t>opornik P-44: 3,1m2 x5,0m = 15,5m3</t>
  </si>
  <si>
    <t>2. 5</t>
  </si>
  <si>
    <t>BREŽINE IN ZELENICE</t>
  </si>
  <si>
    <t>122</t>
  </si>
  <si>
    <t>151</t>
  </si>
  <si>
    <t>Dodatek za zatravitev</t>
  </si>
  <si>
    <t>2. 7</t>
  </si>
  <si>
    <t>KOLI IN VODNJAKI</t>
  </si>
  <si>
    <t>Vgraditev uvrtanih kolov iz ojačenega cementnega betona C25/30, sistema Benotto, premera 60 cm, izkop v vezljivi zemljini/zrnati kamnini, dolžine do 10 m. Beton in armatura sta upoštevana v tej postavki.</t>
  </si>
  <si>
    <t>opornik P-43: 2kom x 7,0m' = 14,0m'</t>
  </si>
  <si>
    <t>opornik P-44: 2kom x 7,0m' = 14,0m'</t>
  </si>
  <si>
    <t>161</t>
  </si>
  <si>
    <t>Obsekanje uvrtanih kolov iz ojačenega cementnega betona, premera 60 cm (zgoraj cca. 50cm)</t>
  </si>
  <si>
    <t>2. 8</t>
  </si>
  <si>
    <t>ZAGATNE STENE</t>
  </si>
  <si>
    <t>Vgraditev in vzdrževanje jeklene zagatne stene</t>
  </si>
  <si>
    <t>opornik P-43: L=6m', h=5m =&gt; A=30m2</t>
  </si>
  <si>
    <t>opornik P-44: L=6m', h=5m =&gt; A=30m2</t>
  </si>
  <si>
    <t>Izvlačenje jeklene zagatne stene, vključno z vso demontažo</t>
  </si>
  <si>
    <t>2. 9</t>
  </si>
  <si>
    <t>PREVOZI IN RAZPROSTIRANJE ODVEČNEGA MATERIALA</t>
  </si>
  <si>
    <t>114</t>
  </si>
  <si>
    <t>Prevoz izkopanega materiala na razdaljo nad 1000 do 2000 m</t>
  </si>
  <si>
    <t>Cca. 60m3 materiala od izkopa se uporabi za razne zasipe in izravnave</t>
  </si>
  <si>
    <t>okrog opornikov, kjer niso predvideni zasipi z zrnato kamnino.</t>
  </si>
  <si>
    <t>Ostala razlika se razprostre po trasi kolesarske poti.</t>
  </si>
  <si>
    <t>ZEMELJSKA DELA Skupaj :</t>
  </si>
  <si>
    <t>3</t>
  </si>
  <si>
    <t>VOZIŠČNE KONSTRUKCIJE</t>
  </si>
  <si>
    <t>3. 1</t>
  </si>
  <si>
    <t>3. 1. 2</t>
  </si>
  <si>
    <t>Vezane spodnje nosilne plasti s hidravličnimi in bitumenskimi vezivi</t>
  </si>
  <si>
    <t>214</t>
  </si>
  <si>
    <t>Izdelava s cementom vezane (stabilizirane) nosilne plasti gramoza v debelini nad 20 cm</t>
  </si>
  <si>
    <t>V dolžini 6m pred in za objektom in v širini 3,5m:</t>
  </si>
  <si>
    <t>2 x 2,0m2 x 3,5m  = 14,0m3</t>
  </si>
  <si>
    <t>3. 2</t>
  </si>
  <si>
    <t>3. 2. 2</t>
  </si>
  <si>
    <t>Vezane asfaltne obrabne in zaporne plasti – bitumenski betoni</t>
  </si>
  <si>
    <t>210</t>
  </si>
  <si>
    <t>Izdelava zgornje nosilne plasti bitumiziranega drobljenca zrnavosti 0/22 v debelimi 70mm (AC 22 base B70/100, A3)</t>
  </si>
  <si>
    <t>V območju pred in za brvjo - dovoz na brv.</t>
  </si>
  <si>
    <t>Zajto v sklopu kolesarske poti (Načrt Ceste - TRASA d.o.o.)</t>
  </si>
  <si>
    <t>VOZIŠČNE KONSTRUKCIJE Skupaj :</t>
  </si>
  <si>
    <t>5</t>
  </si>
  <si>
    <t>5. 1</t>
  </si>
  <si>
    <t>331</t>
  </si>
  <si>
    <t>opornik P-43: 2x 1,80m x 4,85m = 17,46m2</t>
  </si>
  <si>
    <t>2x 0,95m x 1,80m = 3,42m2</t>
  </si>
  <si>
    <t>2x 0,35m x 4,85m + 2 x 0,75m x 0,35m + 0,45</t>
  </si>
  <si>
    <t>opornik P-44: 20,9m2</t>
  </si>
  <si>
    <t>661</t>
  </si>
  <si>
    <t>Izdelava opaža za bočne stranice na opornikih</t>
  </si>
  <si>
    <t>opornik P-43:  2x 0,35m x 4,85m = 3,40m2</t>
  </si>
  <si>
    <t>2x 0,35m x(0,75m + 0,45m)= 0,85m2</t>
  </si>
  <si>
    <t>2x 0,56m x 0,25m = 0,30m2</t>
  </si>
  <si>
    <t>opornik P-44: 4,6m2</t>
  </si>
  <si>
    <t>771</t>
  </si>
  <si>
    <t>Dobava in montaža macesnovih lesenih plohov dim. 5/10cm; L= 4-5m, kvalitete C24 . Elementi so globinsko impregnirani ter zaščiteni proti lesnim škodljivcem.(vezna sredstva po detajlih, postavka Dela v jeklu)</t>
  </si>
  <si>
    <t>Vključno z vrtanjem lukenj za sidranje na prečne jeklene nosilce HEA 200 S355</t>
  </si>
  <si>
    <t>v globini 10-11mm s kronskim svedrom za les. Premer lukenj d=25 mm - po detajlu</t>
  </si>
  <si>
    <t>ŠTEVILO VRST PLOHOV= 11, L = 20m =&gt; 220m'x 0.05m x 0.10m = 1,1 m3 (potreben les)</t>
  </si>
  <si>
    <t>11 x 0,10m = 1,1m x 20m' = 22m2 (kvadratura polaganja)</t>
  </si>
  <si>
    <t>772</t>
  </si>
  <si>
    <t>Dobava in montaža lesenih plohov iz trdega lesa listavcev debeline d=5cm, š=10-15cm, bukev D30 (vezna sredstva po detajlih, postavka Dela v jeklu). Elementi so globinsko impregnirani ter zaščiteni proti lesnim škodljivcem.</t>
  </si>
  <si>
    <t>3,84m x 20,0m = 77m2 x 0,05m = 3,84m3 (potreben les)</t>
  </si>
  <si>
    <t>(133 kom za š=15cm, L=3,84m)</t>
  </si>
  <si>
    <t>5. 2</t>
  </si>
  <si>
    <t>222</t>
  </si>
  <si>
    <t>Dobava in postavitev rebrastih žic iz visokovrednega naravno trdega jekla BSt 500 S (B) s premerom do 12 mm, za srednje zahtevno ojačitev</t>
  </si>
  <si>
    <t>232</t>
  </si>
  <si>
    <t>Dobava in postavitev rebrastih žic iz visokovrednega naravno trdega jekla BSt 500 S (B) s premerom 14 mm in večjim, za srednje zahtevno ojačitev</t>
  </si>
  <si>
    <t>5. 3</t>
  </si>
  <si>
    <t>Dobava in vgraditev cementnega betona C12/15, X0 v prerez 0,16 do 0,30 m3/m2-m1-podložni beton</t>
  </si>
  <si>
    <t>2 x 0,115m2 x 5,10m = 1,2m3</t>
  </si>
  <si>
    <t>253</t>
  </si>
  <si>
    <t>Dobava in vgraditev ojačenega cementnega betona C30/37 v prerez 0,31 do 0,50 m3/m2-m1, z dodatki XF4, XD3 in PV-II, v krono opornika</t>
  </si>
  <si>
    <t>2 x 0,28m x 0,35m x 4,84m = 0,95m</t>
  </si>
  <si>
    <t>2 x 2 x (0,35 x 0,25 x 0,47)m = 0,16m3</t>
  </si>
  <si>
    <t>347</t>
  </si>
  <si>
    <t>Dobava in vgraditev ojačenega cementnega betona C30/37  v prerez nad 0,50 m3/m2-m1, z dodatki XF2, XD2 in PV-II, v stene opornikov</t>
  </si>
  <si>
    <t>2 x 1,7m2 x 4,84m = 16,5m3</t>
  </si>
  <si>
    <t>5. 8</t>
  </si>
  <si>
    <t>KLJUČAVNIČARSKA DELA IN DELA V JEKLU</t>
  </si>
  <si>
    <t>Dobava in vgradnja lesnih vijakov fi=6x80mm ZN (cink) s konusno glavo za konstrukcijo lesenega poda brvi (ali podobnih)</t>
  </si>
  <si>
    <t>44kom/ploh x 133 kom = 5852 (za 15cm ploh)</t>
  </si>
  <si>
    <t>163</t>
  </si>
  <si>
    <t>Dobava, priprava in vgraditev vijakov odpornih proti koroziji M10 q8.8 za sidranje vzdolžnih lesenih plohov po detajlu</t>
  </si>
  <si>
    <t>(vključno z varjenjem na prečne nosilce HEA 200, podložkami in maticami)</t>
  </si>
  <si>
    <t>11 x 2kom/nos x 23 = 506</t>
  </si>
  <si>
    <t>Izdelava, priprava in vgraditev ograje za pešce po detajlu iz projekta iz jeklenih cevnih ali pravokotnih profilov z vertikalnimi in/ali horizontalnimi polnili, visoke 120cm</t>
  </si>
  <si>
    <t>(kvaliteta materiala S 235 J2+Z, vsi elementi varjeni in vroče cinkani v</t>
  </si>
  <si>
    <t>debelini min. 85 mikronov)</t>
  </si>
  <si>
    <t>L ograje = 20,84m (enostransko)</t>
  </si>
  <si>
    <t>2 x 20,84m' = 41,68m'</t>
  </si>
  <si>
    <t>374</t>
  </si>
  <si>
    <t>Dobava, priprava in vgraditev večsmerno pomičnega elastomernega blokovnegaležišča (po načrtu)</t>
  </si>
  <si>
    <t>dim. 210/170 - 20mm (npr. Mageba LASTO blok F ali enakovredno)</t>
  </si>
  <si>
    <t>651</t>
  </si>
  <si>
    <t>Dobava, priprava in vgraditev merilnih čepov z navezavo na veljavno nivelmansko mrežo</t>
  </si>
  <si>
    <t>691</t>
  </si>
  <si>
    <t>Dobava, priprava in vgraditev kovinske plošče z vpisanim nazivom izvajalca in letom izgradnje objekta</t>
  </si>
  <si>
    <t>711</t>
  </si>
  <si>
    <t>Izdelava, dobava in montaža jeklene nosilne konstrukcije v varjeni izvedbi izkonstrukcijskega jekla S 355 J2+Z</t>
  </si>
  <si>
    <t>(vključno z vsemi detajli izdelave in veznimi sredstvi</t>
  </si>
  <si>
    <t>za pritrditev pohodne lesene površine in elementov ograje)</t>
  </si>
  <si>
    <t>Postavka zajema tudi prevoz jeklene konstrukcije iz delavnice</t>
  </si>
  <si>
    <t>na gradbišče in montažo le te na gradbišču (npr. z avtodvigalom).</t>
  </si>
  <si>
    <t>5. 9</t>
  </si>
  <si>
    <t>ZAŠČITNA DELA</t>
  </si>
  <si>
    <t>5. 9. 1</t>
  </si>
  <si>
    <t>Zaščita kovin proti koroziji</t>
  </si>
  <si>
    <t>Čiščenje površine kovine z zaobljenim abrazivom do stopnje Sa 2.5 (samo nosilna konstrukcija brvi brez ograje)</t>
  </si>
  <si>
    <t>A = 320m2 (postavka je v m2)</t>
  </si>
  <si>
    <t>252</t>
  </si>
  <si>
    <t>Izdelava delavniškega premaza z epoksi-poliuretanom (samo nosilna konstrukcija brvi brez ograje)</t>
  </si>
  <si>
    <t>332</t>
  </si>
  <si>
    <t>Zaščita z osnovnim ali kritnim premazom z epoksi-estrsko smolo (samo nosilna konstrukcija brvi brez ograje)</t>
  </si>
  <si>
    <t>338</t>
  </si>
  <si>
    <t>Zaščita z osnovnim ali kritnim premazom z epoksi-poliuretanom (samo nosilna konstrukcija brvi brez ograje)</t>
  </si>
  <si>
    <t>5. 9. 2</t>
  </si>
  <si>
    <t>Hidroizolacije</t>
  </si>
  <si>
    <t>411</t>
  </si>
  <si>
    <t>Priprava podlage – površine cementnega betona z vodnim curkom (zadnje lice opornikov)</t>
  </si>
  <si>
    <t>2 x 2,2m x 5,0 = 22,0m2</t>
  </si>
  <si>
    <t>Izdelava vertikalne hidroizolacije stene oprnika z bitumenskimi trakovi (stikovanje s preklopi), debelimi 4,5 ali 5 mm, sprijemna plast iz reakcijske smole, v eni plasti, in posip s kremenčevim peskom</t>
  </si>
  <si>
    <t>722</t>
  </si>
  <si>
    <t>Izdelava zaščitne plasti iz trdih penastih plošč v debelini 2,1 do 3,0 cm</t>
  </si>
  <si>
    <t>Zaščita hiidroizolacije s stiroporom XPS 300 v debelini 2 cm:</t>
  </si>
  <si>
    <t>2 x 2,2m x 5,0m = 22m2</t>
  </si>
  <si>
    <t>811</t>
  </si>
  <si>
    <t>Zatesnitev mejnih površin – stikov, širokih do 20 mm in globokih do 4 cm, s predhodnim premazom bližnjih površin in zapolnitvijo z bitumensko zmesjo za tesnjenje stikov (asfalt-krona opornika)</t>
  </si>
  <si>
    <t>2 x 4,84m = 9,7m</t>
  </si>
  <si>
    <t>GRADBENA IN OBRTNIŠKA DELA Skupaj :</t>
  </si>
  <si>
    <t>6</t>
  </si>
  <si>
    <t>6. 4</t>
  </si>
  <si>
    <t>Dobava in vgraditev stebrička za preprečitev uvoza vozil na objekt višine 100 cm</t>
  </si>
  <si>
    <t>(vključno s sidranjem in betonskim temeljem dimenzij 30x30x80 cm)</t>
  </si>
  <si>
    <t>OPREMA CEST Skupaj :</t>
  </si>
  <si>
    <t>7</t>
  </si>
  <si>
    <t>7.11</t>
  </si>
  <si>
    <t>PROJEKTNA DOKUMENTACIJA</t>
  </si>
  <si>
    <t>113</t>
  </si>
  <si>
    <t>Izdelava delavniške dokumentacije jeklene nosilne konstrukcije brvi vključno z vsemi detajli (sidranje, zvari, ...)</t>
  </si>
  <si>
    <t>(po posebni ponudbi, ki jo naroči izvajalec sam, podajamo oceno vrednosti)</t>
  </si>
  <si>
    <t>TUJE STORITVE Skupaj :</t>
  </si>
  <si>
    <t>REKAPITULACIJA BRVI ZA KOLESARJE</t>
  </si>
  <si>
    <t>22 % DDV</t>
  </si>
  <si>
    <t xml:space="preserve">         SKUPNA REKAPITULACIJA ŠT. PROJEKTA: 965/19</t>
  </si>
  <si>
    <t>KOLESARSKA STEZA  v dolžini 790 m</t>
  </si>
  <si>
    <t>Zakoličba osi</t>
  </si>
  <si>
    <t>trase ostale javne ceste v</t>
  </si>
  <si>
    <t>ravninskem terenu</t>
  </si>
  <si>
    <t xml:space="preserve">trase komunalnih vodov v ravninskem </t>
  </si>
  <si>
    <t>terenu</t>
  </si>
  <si>
    <t>Postavitev in zavarovanje prečnega</t>
  </si>
  <si>
    <t>profila ostale javne ceste v</t>
  </si>
  <si>
    <t>Odstranitev grmovja in dreves z</t>
  </si>
  <si>
    <t>debli premera do 10 cm ter vej na</t>
  </si>
  <si>
    <t>redko porasli površini - ročno</t>
  </si>
  <si>
    <t>Opomba: z odvozom na deponijo do 15km.</t>
  </si>
  <si>
    <t>Posek in odstranitev drevesa z</t>
  </si>
  <si>
    <t>deblom premera 31 do 50 cm ter</t>
  </si>
  <si>
    <t>odstranitev vej</t>
  </si>
  <si>
    <t>12 165</t>
  </si>
  <si>
    <t>1.06</t>
  </si>
  <si>
    <t>Odstranitev panja s premerom 31 do</t>
  </si>
  <si>
    <t>50 cm z odvozom na deponijo</t>
  </si>
  <si>
    <t>1.07</t>
  </si>
  <si>
    <t xml:space="preserve">Demontaža prometnega znaka na enem </t>
  </si>
  <si>
    <t>podstavku</t>
  </si>
  <si>
    <t>Opomba: z odvozom na deponijo do 35km.</t>
  </si>
  <si>
    <t>1.08</t>
  </si>
  <si>
    <t>Demontaža jeklene varnostne ograje</t>
  </si>
  <si>
    <t>1.09</t>
  </si>
  <si>
    <t>1.10</t>
  </si>
  <si>
    <t>Porušitev in odstranitev asfaltne</t>
  </si>
  <si>
    <t>plasti v debelini 6 do 10 cm</t>
  </si>
  <si>
    <t>12 371</t>
  </si>
  <si>
    <t>1.11</t>
  </si>
  <si>
    <t>Rezkanje in odvoz asfaltne krovne</t>
  </si>
  <si>
    <t>plasti v debelini do 3 cm (vklop v obst.</t>
  </si>
  <si>
    <t>stanje, priključki)</t>
  </si>
  <si>
    <t>12 382</t>
  </si>
  <si>
    <t>1.12</t>
  </si>
  <si>
    <t>Rezanje asfaltne plasti s talno</t>
  </si>
  <si>
    <t>diamantno žago, debele 6 do 10 cm</t>
  </si>
  <si>
    <t>(vklop v obst. stanje, priključki)</t>
  </si>
  <si>
    <t>12 421</t>
  </si>
  <si>
    <t>1.13</t>
  </si>
  <si>
    <t>Porušitev in odstranitev</t>
  </si>
  <si>
    <t>kanalizacije iz cevi s premerom do 40 cm</t>
  </si>
  <si>
    <t>Površinski izkop plodne zemljine –</t>
  </si>
  <si>
    <t>1. kategorije – strojno z odrivom do 50 m</t>
  </si>
  <si>
    <t>Opomba: deponiranje ob izkopu</t>
  </si>
  <si>
    <t>21 114</t>
  </si>
  <si>
    <t>1. kategorije – strojno z nakladanjem</t>
  </si>
  <si>
    <t>Široki izkop vezljive zemljine</t>
  </si>
  <si>
    <t>– 3. kategorije – strojno z nakladanjem</t>
  </si>
  <si>
    <t>21 314</t>
  </si>
  <si>
    <t>2.04</t>
  </si>
  <si>
    <t>Izkop vezljive zemljine – 3.</t>
  </si>
  <si>
    <t>kategorije za temelje, kanalske</t>
  </si>
  <si>
    <t>rove, prepuste, jaške in drenaže,</t>
  </si>
  <si>
    <t>širine do 1,0 m in globine do 1,0 m</t>
  </si>
  <si>
    <t>– strojno, planiranje dna ročno</t>
  </si>
  <si>
    <t>2.05</t>
  </si>
  <si>
    <t>Ureditev planuma temeljnih tal</t>
  </si>
  <si>
    <t>vezljive zemljine – 3. kategorije</t>
  </si>
  <si>
    <t>23 311</t>
  </si>
  <si>
    <t>2.06</t>
  </si>
  <si>
    <t>Dobava in vgraditev geotekstilije</t>
  </si>
  <si>
    <t>površinska masa &gt;180 g/m2,</t>
  </si>
  <si>
    <t>natezna trdnost &gt; 13,5 kN/m</t>
  </si>
  <si>
    <t>2.07</t>
  </si>
  <si>
    <t>2.08</t>
  </si>
  <si>
    <t xml:space="preserve"> - strojno (drenaže, jaški, prepusti, kan. cevi)</t>
  </si>
  <si>
    <t>2.09</t>
  </si>
  <si>
    <t>Izdelava posteljice iz drobljenih</t>
  </si>
  <si>
    <t>kamnitih zrn v debelini 60 cm</t>
  </si>
  <si>
    <t>z dobavo iz kamnoloma D63</t>
  </si>
  <si>
    <t>2.10</t>
  </si>
  <si>
    <t>Humuziranje brežine brez valjanja,</t>
  </si>
  <si>
    <t>v debelini do 15 cm - strojno</t>
  </si>
  <si>
    <t>2.11</t>
  </si>
  <si>
    <t>29 131</t>
  </si>
  <si>
    <t>2.12</t>
  </si>
  <si>
    <t>Razprostiranje odvečne plodne</t>
  </si>
  <si>
    <t>zemljine – 1. kategorije</t>
  </si>
  <si>
    <t>Izdelava nevezane nosilne plasti</t>
  </si>
  <si>
    <t>enakomerno zrnatega drobljenca iz</t>
  </si>
  <si>
    <t>kamnine v debelini 25 do 30 cm D32</t>
  </si>
  <si>
    <t>32 235</t>
  </si>
  <si>
    <t>3.02</t>
  </si>
  <si>
    <t>Izdelava obrabne in zaporne plasti</t>
  </si>
  <si>
    <t>bitumenskega betona BB 8k</t>
  </si>
  <si>
    <t>debelini 50 mm -AC 8 surf B70/100, A5</t>
  </si>
  <si>
    <t>3.03</t>
  </si>
  <si>
    <t>Dobava in vgraditev</t>
  </si>
  <si>
    <t>predfabriciranega dvignjenega</t>
  </si>
  <si>
    <t>robnika iz cementnega betona s</t>
  </si>
  <si>
    <t>prerezom 15/25 cm</t>
  </si>
  <si>
    <t>36 131</t>
  </si>
  <si>
    <t>3.04</t>
  </si>
  <si>
    <t>Izdelava bankine iz drobljenca, široke</t>
  </si>
  <si>
    <t>do 0,50 m</t>
  </si>
  <si>
    <t>SKUPAJ VOZIŠČNE KONSTRUKCIJE</t>
  </si>
  <si>
    <t>41 141</t>
  </si>
  <si>
    <t>Tlakovanje jarka z lomljencem,</t>
  </si>
  <si>
    <t>debelina 20 cm, stiki zapolnjeni s</t>
  </si>
  <si>
    <t>cementno malto, na podložni plasti</t>
  </si>
  <si>
    <t>cementnega betona, debeli 10 cm</t>
  </si>
  <si>
    <t>Izvedba asfaltne mulde</t>
  </si>
  <si>
    <t xml:space="preserve">s plastjo bitumenskega betona in </t>
  </si>
  <si>
    <t>bituminiziranega drobljenca enake debeline</t>
  </si>
  <si>
    <t>kot na vozišču, široko 50 cm</t>
  </si>
  <si>
    <t>Izdelava koritnice</t>
  </si>
  <si>
    <t>43 223</t>
  </si>
  <si>
    <t>Izdelava kanalizacije iz cevi SN 8 iz</t>
  </si>
  <si>
    <t>PVC, vključno s podložno</t>
  </si>
  <si>
    <t>plastjo iz zmesi kamnitih zrn,</t>
  </si>
  <si>
    <t>premera 250 mm, v globini do 1,0 m</t>
  </si>
  <si>
    <t>Izdelava jaška iz polietilena,</t>
  </si>
  <si>
    <t>krožnega prereza s premerom 50 cm,</t>
  </si>
  <si>
    <t>globokega 1,0 do 1,5 m - požiralniki</t>
  </si>
  <si>
    <t>44 854</t>
  </si>
  <si>
    <t>Dobava in vgraditev rešetke iz</t>
  </si>
  <si>
    <t>duktilne litine z nosilnostjo 400 kN</t>
  </si>
  <si>
    <t xml:space="preserve"> s prerezom 400/400 mm</t>
  </si>
  <si>
    <t>Izdelava jaška iz cementnega betona,</t>
  </si>
  <si>
    <t xml:space="preserve"> krožnega prereza s premerom 80 cm,</t>
  </si>
  <si>
    <t>globokega 1,5 do 2,0 m</t>
  </si>
  <si>
    <t>4.08</t>
  </si>
  <si>
    <t>Dobava in vgraditev pokrova iz</t>
  </si>
  <si>
    <t>ojačenega cementnega betona,</t>
  </si>
  <si>
    <t>krožnega prereza s premerom 80 cm</t>
  </si>
  <si>
    <t>45 112</t>
  </si>
  <si>
    <t>4.09</t>
  </si>
  <si>
    <t>Izdelava prepusta krožnega prereza</t>
  </si>
  <si>
    <t>iz cevi iz cementnega betona s</t>
  </si>
  <si>
    <t>premerom 40 cm</t>
  </si>
  <si>
    <t>45 114</t>
  </si>
  <si>
    <t>4.10</t>
  </si>
  <si>
    <t>premerom 60 cm</t>
  </si>
  <si>
    <t>45 131</t>
  </si>
  <si>
    <t>4.11</t>
  </si>
  <si>
    <t>Izdelava obloge (obbetoniranje)</t>
  </si>
  <si>
    <t>prepusta krožnega prereza iz cevi s</t>
  </si>
  <si>
    <t>premerom 40 cm s cementnim betonom</t>
  </si>
  <si>
    <t>C 15/20, po detajlu</t>
  </si>
  <si>
    <t>45 132</t>
  </si>
  <si>
    <t>4.12</t>
  </si>
  <si>
    <t>premerom 60 cm s cementnim betonom</t>
  </si>
  <si>
    <t>45 211</t>
  </si>
  <si>
    <t>4.13</t>
  </si>
  <si>
    <t>Izdelava poševne vtočne ali iztočne</t>
  </si>
  <si>
    <t>glave prepusta krožnega prereza iz</t>
  </si>
  <si>
    <t>cementnega betona s premerom 30 do</t>
  </si>
  <si>
    <t>40 cm</t>
  </si>
  <si>
    <t>45 213</t>
  </si>
  <si>
    <t>4.14</t>
  </si>
  <si>
    <t>cementnega betona s premerom 60 cm</t>
  </si>
  <si>
    <t>4.15</t>
  </si>
  <si>
    <t>Izdelava poševne iztočne glave</t>
  </si>
  <si>
    <t>fi 40 cm iz cementnega betona,</t>
  </si>
  <si>
    <t>ter vgradnja protipovratne zaklopke</t>
  </si>
  <si>
    <t>4.16</t>
  </si>
  <si>
    <t>fi 20 do 30 cm iz cementnega betona,</t>
  </si>
  <si>
    <t>5.00</t>
  </si>
  <si>
    <t>5.01</t>
  </si>
  <si>
    <t>vključno s postavitvijo</t>
  </si>
  <si>
    <t>6.00</t>
  </si>
  <si>
    <t>61 122</t>
  </si>
  <si>
    <t>6.01</t>
  </si>
  <si>
    <t>Izdelava temelja iz cementnega</t>
  </si>
  <si>
    <t>betona C 12/15, globine 80 cm,</t>
  </si>
  <si>
    <t>premera 30 cm</t>
  </si>
  <si>
    <t>61 218</t>
  </si>
  <si>
    <t>6.02</t>
  </si>
  <si>
    <t>Dobava in vgraditev stebrička za</t>
  </si>
  <si>
    <t>prometni znak iz vroče cinkane</t>
  </si>
  <si>
    <t>jeklene cevi s premerom 64 mm,</t>
  </si>
  <si>
    <t>dolge 4000 mm</t>
  </si>
  <si>
    <t>61 722</t>
  </si>
  <si>
    <t>6.03</t>
  </si>
  <si>
    <t>Dobava in pritrditev prometnega</t>
  </si>
  <si>
    <t>znaka, podloga iz aluminijaste</t>
  </si>
  <si>
    <t>pločevine, znak z belo barvo-folijo</t>
  </si>
  <si>
    <t>RA1, velikost do 0,20 m2</t>
  </si>
  <si>
    <t>61 724</t>
  </si>
  <si>
    <t>6.04</t>
  </si>
  <si>
    <t>pločevine, znak z opečnato rdečo barvo</t>
  </si>
  <si>
    <t>folijo RA1, velikost od 0,51 do 0,70 m2</t>
  </si>
  <si>
    <t>6.05</t>
  </si>
  <si>
    <t>Izdelava tankoslojne vzdolžne</t>
  </si>
  <si>
    <t>označbe na vozišču z enokomponentno</t>
  </si>
  <si>
    <t>belo barvo, vključno 250 g/m2</t>
  </si>
  <si>
    <t>posipa z drobci / kroglicami stekla,</t>
  </si>
  <si>
    <t xml:space="preserve"> strojno, debelina plasti suhe</t>
  </si>
  <si>
    <t>snovi 200 µm, širina črte 10 cm</t>
  </si>
  <si>
    <t>6.06</t>
  </si>
  <si>
    <t>Izdelava tankoslojne prečne in</t>
  </si>
  <si>
    <t>ostalih označb na vozišču z</t>
  </si>
  <si>
    <t>enokomponentno belo barvo, vključno</t>
  </si>
  <si>
    <t>250 g/m2 posipa z drobci /</t>
  </si>
  <si>
    <t>kroglicami stekla, ročno</t>
  </si>
  <si>
    <t>debelina plasti suhe snovi 250 µm,</t>
  </si>
  <si>
    <t>površina označbe do 0,5 m2</t>
  </si>
  <si>
    <t>6.7</t>
  </si>
  <si>
    <t>rdečo barvo, vključno 250 g/m2</t>
  </si>
  <si>
    <t>snovi 200 µm, širina črte 20 cm</t>
  </si>
  <si>
    <t>7.00</t>
  </si>
  <si>
    <t>7.03</t>
  </si>
  <si>
    <t>7.04</t>
  </si>
  <si>
    <t>Izdelava zaščite Telekom kabla s PVC</t>
  </si>
  <si>
    <t>cevjo fi 110</t>
  </si>
  <si>
    <t>7.05</t>
  </si>
  <si>
    <t xml:space="preserve">Izdelava zaščite NN elektro kabla </t>
  </si>
  <si>
    <t>s HDPE cevjo fi 160</t>
  </si>
  <si>
    <t>7.06</t>
  </si>
  <si>
    <t>Izdelava zaščite vodovodne cevi s PVC</t>
  </si>
  <si>
    <t>cevjo fi 200</t>
  </si>
  <si>
    <t>Izdelava TK kanalizacije PVC cevjo</t>
  </si>
  <si>
    <t>2 x fi50 in fi 32</t>
  </si>
  <si>
    <t>Izdelava TK jaška iz cementnega betona,</t>
  </si>
  <si>
    <t>globokega 1,0 do 1,5 m</t>
  </si>
  <si>
    <t>Dobava in vgraditev pokrova TK jaška iz</t>
  </si>
  <si>
    <t>duktilne litine z nosilnostjo 400 kN,</t>
  </si>
  <si>
    <t xml:space="preserve"> krožnega prereza s premerom 600 mm</t>
  </si>
  <si>
    <t>PRESTAVITEV CESTE R1-219/1240 v dolžini 380 m</t>
  </si>
  <si>
    <t xml:space="preserve">Demontaža prometnega znaka na dveh </t>
  </si>
  <si>
    <t>podstavkih</t>
  </si>
  <si>
    <t>kanalizacije iz cevi s premerom 41 do 100 cm</t>
  </si>
  <si>
    <t>32 283</t>
  </si>
  <si>
    <t>bitumenskega betona BB 11s iz zmesi</t>
  </si>
  <si>
    <t>zrn iz silikatnih kamnin in</t>
  </si>
  <si>
    <t>cestogradbenega bitumna v debelini</t>
  </si>
  <si>
    <t>40 mm (AC 11 surf B70/100, A3)</t>
  </si>
  <si>
    <t>31 367</t>
  </si>
  <si>
    <t>Izdelava zgornje nosilne plasti</t>
  </si>
  <si>
    <t>bituminiziranega drobljenca</t>
  </si>
  <si>
    <t>zrnavosti 0/32S mm s</t>
  </si>
  <si>
    <t>sestavljenim bitumenskim vezivom v</t>
  </si>
  <si>
    <t>debelini 11 cm (AC 32 base B50/70, A3)</t>
  </si>
  <si>
    <t>32 561</t>
  </si>
  <si>
    <t>Pobrizg podlage z bitumensko</t>
  </si>
  <si>
    <t>emulzijo 0,2 kg/m2 (delo pod prometom)</t>
  </si>
  <si>
    <t>36 134</t>
  </si>
  <si>
    <t>3.05</t>
  </si>
  <si>
    <t>nad 1,00 m</t>
  </si>
  <si>
    <t>61 652</t>
  </si>
  <si>
    <t>Dobava in pritrditev okroglega</t>
  </si>
  <si>
    <t>prometnega znaka, podloga iz</t>
  </si>
  <si>
    <t>aluminijaste pločevine, znak z</t>
  </si>
  <si>
    <t>odsevno folijo RA2, premera</t>
  </si>
  <si>
    <t>600 mm</t>
  </si>
  <si>
    <t>Ponovna postavitev obstoječega</t>
  </si>
  <si>
    <t>prometnega znaka</t>
  </si>
  <si>
    <t>62 112</t>
  </si>
  <si>
    <t>snovi 200 µm, širina črte 12 cm</t>
  </si>
  <si>
    <t>62 166</t>
  </si>
  <si>
    <t>kroglicami stekla, strojno,</t>
  </si>
  <si>
    <t>površina označbe 0,6 do 1,0 m2</t>
  </si>
  <si>
    <t>63 112</t>
  </si>
  <si>
    <t>Dobava in postavitev plastičnega</t>
  </si>
  <si>
    <t>smernika z votlim prerezom, dolžina</t>
  </si>
  <si>
    <t xml:space="preserve">1200 mm, z odsevnikom iz umetne </t>
  </si>
  <si>
    <t>snovi</t>
  </si>
  <si>
    <t>64 434</t>
  </si>
  <si>
    <t>Dobava in vgraditev jeklene</t>
  </si>
  <si>
    <t>varnostne ograje, vključno vse</t>
  </si>
  <si>
    <t>elemente, za nivo zadrževanja N2 in</t>
  </si>
  <si>
    <t>za delovno širino W2</t>
  </si>
  <si>
    <t>za delovno širino W2 z držalom za pešce</t>
  </si>
  <si>
    <t>in odbojnikom za kolesarje</t>
  </si>
  <si>
    <t>Dobava in vgraditev vkopane</t>
  </si>
  <si>
    <t>zaključnice, dolžine 4 m</t>
  </si>
  <si>
    <t>PREPUST 3,00 x 2,00 m v km 0+560, dolžine 21,00 m</t>
  </si>
  <si>
    <t>objekta ter osi vodotoka v prečnih</t>
  </si>
  <si>
    <t>profilih (10 točk).</t>
  </si>
  <si>
    <t>Opomba: nakladanje z odvozom na deponijo do 20 km</t>
  </si>
  <si>
    <t>21 365</t>
  </si>
  <si>
    <t>za temelje, kanalske rove, prepuste,</t>
  </si>
  <si>
    <t xml:space="preserve"> jaške in drenaže, širine ter zavarovanje</t>
  </si>
  <si>
    <t>2,0 m in globine 1,1 do 2,0 m</t>
  </si>
  <si>
    <t xml:space="preserve">Opomba: </t>
  </si>
  <si>
    <t>nakladanje z odvozom na deponijo do 20km, razgrinjanje</t>
  </si>
  <si>
    <t>regulacijski izkop</t>
  </si>
  <si>
    <t>Planum naravnih temeljnih tal v težki zemljini.</t>
  </si>
  <si>
    <t>Črpanje vode v gradbeni jami</t>
  </si>
  <si>
    <t>v času izvajanja v talni vodi</t>
  </si>
  <si>
    <t>11 111</t>
  </si>
  <si>
    <t>Preusmeritev vode v času gradnje po</t>
  </si>
  <si>
    <t>ceveh PE Ø1200 mm vključno z</t>
  </si>
  <si>
    <t>zemeljskim čepom ter odstranitvijo po zaključku</t>
  </si>
  <si>
    <t>Izdelava kamnitega tlaka, deb. 25 cm položenega na sveži</t>
  </si>
  <si>
    <t>beton C25/30 debeline 10 cm</t>
  </si>
  <si>
    <t>in gramozni filter debeline 10 cm,</t>
  </si>
  <si>
    <t>stiki zaliti s cementno malto, najmanjši</t>
  </si>
  <si>
    <t>premer kamna 60 cm,  fuge med kamni poglobljene minimalno 5 cm</t>
  </si>
  <si>
    <t>Izdelava kamnie zložbe in talnega praga</t>
  </si>
  <si>
    <t xml:space="preserve"> iz lomljenca v suho velikosti min. 60 cm</t>
  </si>
  <si>
    <t>24 214</t>
  </si>
  <si>
    <t>Zasip z zrnato kamnino – 3. kategorije 16-32 mm- strojno,</t>
  </si>
  <si>
    <t>ročna izdelava posteljice - tampona s komprimiranjem</t>
  </si>
  <si>
    <t>Dobava in vgraditev podbetona  C16/20</t>
  </si>
  <si>
    <t>PREPUST, VTOČNO IZTOČNI OBJEKT</t>
  </si>
  <si>
    <t>Dobava in vgraditev tipskih armirano  betonskih elementov 3,00  x 2,00 m, L = 1,50 m</t>
  </si>
  <si>
    <t xml:space="preserve">Zapolnitev stikov bet. elementov s cementno malto in bitumenskih trakom širine 30 cm. </t>
  </si>
  <si>
    <t>Zasip gradbene jame z gramozom z dodatkom 100 kg cementa na 1,00 m3 gramoza, komprimiranje v plasteh po navodilih geomehanika</t>
  </si>
  <si>
    <t>Vtočno in iztočni objekt - enostranski opaž s podpiranjem</t>
  </si>
  <si>
    <t>Vtočno in iztočni objekt - dvostranski opaž s podpiranjem</t>
  </si>
  <si>
    <t>3.06</t>
  </si>
  <si>
    <t>Vtočno in iztočni objekt - dobava in vgraditev armature RA400/500</t>
  </si>
  <si>
    <t>Zajeto v NVU</t>
  </si>
  <si>
    <t>do fi 12</t>
  </si>
  <si>
    <t>nad fi 12</t>
  </si>
  <si>
    <t>3.07</t>
  </si>
  <si>
    <t>Vtočno in iztočni objekt - dobava in vgraditev</t>
  </si>
  <si>
    <t>betona C32/40</t>
  </si>
  <si>
    <t>3.08</t>
  </si>
  <si>
    <t xml:space="preserve">Ročno planiranje poševnih površin in </t>
  </si>
  <si>
    <t>posejanje s travnim semenom</t>
  </si>
  <si>
    <t>SKUPAJ PREPUST, VTOČNO IZTOČNI OBJEKT</t>
  </si>
  <si>
    <t>Ureditev DKP D5 na pododseku Prelasko - Lastnič</t>
  </si>
  <si>
    <t>Ureditev DKP D5 na pododseku Golobinjek ob Sotli - Prelasko od km 0,199 do km 1,165</t>
  </si>
  <si>
    <t xml:space="preserve">KOLESARSKA STEZA </t>
  </si>
  <si>
    <t>PRESTAVITEV CESTE</t>
  </si>
  <si>
    <t>BRV ZA KOLESARJE (dolžine 20 m)</t>
  </si>
  <si>
    <t>PODPORNE KONSTRUKCIJE (skupne dolžine 115 m)</t>
  </si>
  <si>
    <t>VODNOGOSPODARSKA UREDITEV (propust 3,0 x 2,0 m)</t>
  </si>
  <si>
    <t xml:space="preserve">SKUPAJ DKP D5 </t>
  </si>
  <si>
    <t xml:space="preserve">SKUPAJ DKP D8: </t>
  </si>
  <si>
    <t>SKUPAJ DKP D8 in D5 brez DDV:</t>
  </si>
  <si>
    <t>SKUPAJ DKP D8 in D5:</t>
  </si>
  <si>
    <t>SKUPAJ z DDV:</t>
  </si>
  <si>
    <t>IZGRADNJA KOLESARSKE POTI GOLOBINJEK OB SOTLI - LASTNIČ</t>
  </si>
  <si>
    <t>SKUPNA REKAPITULACIJA:</t>
  </si>
  <si>
    <t>TUJE STORITVE IN OSTALO</t>
  </si>
  <si>
    <t>TUJE STORITVE IN OSTALO DKP D8 in D5</t>
  </si>
  <si>
    <t>zap. št.</t>
  </si>
  <si>
    <t>oznaka postavke</t>
  </si>
  <si>
    <t>količina</t>
  </si>
  <si>
    <t>EM</t>
  </si>
  <si>
    <t>cena/enoto</t>
  </si>
  <si>
    <t>znesek EUR</t>
  </si>
  <si>
    <t xml:space="preserve"> 13 311</t>
  </si>
  <si>
    <t xml:space="preserve"> 13 312</t>
  </si>
  <si>
    <t>n</t>
  </si>
  <si>
    <t>Kompletna izdelava projektne dokumentacije za ureditev cestnega prometa med gradnjo - v postavki upoštevane vse morebitne začasne prometne ureditve glede na predvideno organizacijo gradbišča ter terminski plan. Upoštevane vse pridobitve soglasij ter plačilo taks</t>
  </si>
  <si>
    <t>13111</t>
  </si>
  <si>
    <t>Zavarovanje gradbišča v času gradnje s polovično zaporo prometa in usmerjanjem s semaforji (postavitev in vzdrževanje zapore po potrjenem ceniku koncesionarja), ocena</t>
  </si>
  <si>
    <t>OPOMBA: Ponudnik pusti to ceno nespremenjeno, obračun se bo vršil po dejanskih količinah in potrjeval na podlagi potrjenih računov koncesionarja po veljavnem ceniku koncesionarja)</t>
  </si>
  <si>
    <t>79514</t>
  </si>
  <si>
    <t>Geodetski posnetki in vpis objektov v zbirni kataster gospodarske javne infrastrukture (elektrika, TK, CR)</t>
  </si>
  <si>
    <t>Organizacija gradbišča – postavitev začasnih objektov (upoštevati vse faze izvajanja del)</t>
  </si>
  <si>
    <t>Organizacija gradbišča – odstranitev začasnih objektov (upoštevati vse faze izvajanja del)</t>
  </si>
  <si>
    <t>TUJE STORITVE IN OSTALO SKUPAJ</t>
  </si>
  <si>
    <t>Izdelava BCP (izpolnitev tabel za BCP)</t>
  </si>
  <si>
    <t xml:space="preserve">         SKUPNA REKAPITULACIJA ŠT. PROJEKTA: 074-2017-K</t>
  </si>
  <si>
    <t xml:space="preserve">Ureditev daljinskekolesarske povezave D5 na pododseku Prelasko - Lastnič </t>
  </si>
  <si>
    <t>Ureditev DKP D8 na pododseku Golobinjek ob Sotli - Prelasko od km 0,199 do km 1,165</t>
  </si>
  <si>
    <t>SKUPAJ DKP D5:</t>
  </si>
  <si>
    <t>CESTNA RAZSVETLJAVA:</t>
  </si>
  <si>
    <t xml:space="preserve">Ureditev Ureditev DKP D8 na pododseku Golobinjek ob Sotli – Prelasko ob regionalni cesti R1-219/1240 Golobinjek – Bistrica
</t>
  </si>
  <si>
    <t>Ureditev DKP D8 na pododseku Golobinjek ob Sotli - Prelasko</t>
  </si>
  <si>
    <t>BRV ZA KOLESARJE GOLOBINJEK</t>
  </si>
  <si>
    <t xml:space="preserve">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plačilo takse zbiralcu gradbenih odpadkov oz. izvajalcu obdelave gradbenih odpadkov ter izdelava elaborata za preprečevanje in zmajševanje emisije delcev iz gradbišča skladno z Uredbo o preprečevanju in zmanjševanju emisije delcev iz gradbišč (Uradni list RS, št. 21/11). </t>
  </si>
  <si>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</si>
  <si>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velja za vsa pogodbena dela</t>
  </si>
  <si>
    <t>Splošno:</t>
  </si>
  <si>
    <t>79515</t>
  </si>
  <si>
    <t>7.01</t>
  </si>
  <si>
    <t>7.02</t>
  </si>
  <si>
    <t>Izdelava projektne dokumentacije za projekt izvedenih del PID                       (komplet 2 izvoda: kolesarska pot vključno s cestnim delom, brvi, VGU podporni zidovi in JR)</t>
  </si>
  <si>
    <t>Izdelava projekta obratovanje in vzdrževanja POV                                        (komplet 2 izvoda: kolesarska pot vključno s cestnim delom, brvi, VGU podporni zidovi in JR)</t>
  </si>
  <si>
    <t>DDV 22 %</t>
  </si>
  <si>
    <t>N24 475</t>
  </si>
  <si>
    <t>Izdelava posteljice iz drobljenih kamnitih zrn v debelini od 30 do 40 cm</t>
  </si>
  <si>
    <t>posteljica TD125</t>
  </si>
  <si>
    <t>Z dobavo humusa iz začasne deponije. 854m3</t>
  </si>
  <si>
    <t>25 181</t>
  </si>
  <si>
    <t xml:space="preserve">Zasaditev raznih drevesnih in grmovnih avtohtonih vrst na brežini, visokih do 40 cm v območju brvi </t>
  </si>
  <si>
    <t>vrba, jelša</t>
  </si>
  <si>
    <t>Izdelava obloge brežine vodotoka s kamnom v suho</t>
  </si>
  <si>
    <t>po detajlu</t>
  </si>
  <si>
    <t xml:space="preserve">Izdelava pohodne police za vidre iz hlodovine premera 20 cm na podkonstrukciji </t>
  </si>
  <si>
    <t>N31 131</t>
  </si>
  <si>
    <t>5cm</t>
  </si>
  <si>
    <t>44 799</t>
  </si>
  <si>
    <t>Preskus tesnosti jaška premera nad 80cm</t>
  </si>
  <si>
    <t>61 217</t>
  </si>
  <si>
    <t>Dobava in vgraditev stebrička za prometni znak iz vroče cinkane jeklene cevi s premerom 64 mm, dolge 3500 mm</t>
  </si>
  <si>
    <t>Dobava in pritrditev okroglega prometnega znaka, podloga iz vroče cinkane jeklene pločevine, znak z odsevno folijo RA2, premera 300 mm</t>
  </si>
  <si>
    <t>61 451</t>
  </si>
  <si>
    <t>Dobava in pritrditev trikotnega prometnega znaka, podloga iz aluminijaste pločevine, folijo RA2 vrste, dolžina stranice a=600mm</t>
  </si>
  <si>
    <t>Kolesarska steza</t>
  </si>
  <si>
    <t>regionalna cesta, lokalna cesta</t>
  </si>
  <si>
    <t>Izdelava  tankoslojne vzdolžne označbe na vozišču z enokomponentno rumeno barvo, vključno 250 g/m2 posipa z drobci / kroglicami stekla, strojno, debelina plasti suhe snovi 200 m, širina črte 30 cm</t>
  </si>
  <si>
    <t>rumena prekinjena črta na avtobusnem postajališču - 5333</t>
  </si>
  <si>
    <t>kolesarska steza</t>
  </si>
  <si>
    <t>Doplačilo za izdelavo prekinjenih vzdolžnih označb na vozišču, širina črte 15 cm</t>
  </si>
  <si>
    <t>regionalna, lokalna cesta</t>
  </si>
  <si>
    <t>62 163</t>
  </si>
  <si>
    <t>Izdelava tankoslojne prečne in ostalih označb na vozišču z enokomponentno rumeno barvo, vključno 250 g/m2 posipa z drobci / kroglicami stekla, strojno, debelina plasti suhe snovi 200 m, širina črte 50cm</t>
  </si>
  <si>
    <t>neprekinjena prečna črta "STOP" črta</t>
  </si>
  <si>
    <t>Izdelava tankoslojne prečne in ostalih označb na vozišču z enokomponentno rumeno barvo, vključno 250 g/m2 posipa z drobci / kroglicami stekla, strojno, debelina plasti suhe snovi 200 m, površina označbe nad 1,5 m2</t>
  </si>
  <si>
    <t>Napis "BUS"</t>
  </si>
  <si>
    <t>Izdelava tankoslojne prečne in ostalih označb na vozišču z enokomponentno belo barvo, vključno 250 g/m2 posipa z drobci / kroglicami stekla, strojno, debelina plasti suhe snovi 250 m, površina označbe do 0,5m2</t>
  </si>
  <si>
    <t>5604 na kolesarski stezi, kolesarski prehod, 5232</t>
  </si>
  <si>
    <t>Izdelava tankoslojne prečne in ostalih označb na vozišču z enokomponentno belo barvo, vključno 250 g/m2 posipa z drobci / kroglicami stekla, strojno, debelina plasti suhe snovi 250 m, površina označbe od 0,6 do 1,0 m2</t>
  </si>
  <si>
    <t>Piktogram pešca in talna označba kolesa, usmerjevalne puščice</t>
  </si>
  <si>
    <t>Izdelava tankoslojne prečne in ostalih označb na vozišču z enokomponentno belo barvo, vključno 250 g/m2 posipa z drobci / kroglicami stekla, strojno, debelina plasti suhe snovi 250 m, površina označbe nad 1,5 m2</t>
  </si>
  <si>
    <t>Optične zavore, prehodi za pešce</t>
  </si>
  <si>
    <t>62 241</t>
  </si>
  <si>
    <t>Doplačilo za ročno izdelavo ostalih označb na vozišču, posamezna površina označbe do 0,5 m2</t>
  </si>
  <si>
    <t>62 242</t>
  </si>
  <si>
    <t>Doplačilo za ročno izdelavo ostalih označb na vozišču, posamezna površina označbe 0,6 do 1,0 m2</t>
  </si>
  <si>
    <t>62 244</t>
  </si>
  <si>
    <t>Doplačilo za ročno izdelavo ostalih označb na vozišču, posamezna površina označbe nad 1,5 m2</t>
  </si>
  <si>
    <t>Izdelava zgornje obrabnonosilne plasti iz AC8 surf B70/100, A5, Z3, v debelini 5 cm</t>
  </si>
  <si>
    <t>Izdelava kanalizacije iz ABC cevi, vključno s podložno plastjo iz cementnega betona, premera 40 cm v globini do 1,0m</t>
  </si>
  <si>
    <t>Izdelava kanalizacije iz ABC cevi, vključno s podložno plastjo iz cementnega betona, premera 80 cm v globini do 1,0m</t>
  </si>
  <si>
    <t>Izdelava kanalizacije iz ABC cevi, vključno s podložno plastjo iz cementnega betona, premera 120 cm v globini do 1,0m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</si>
</sst>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0\ &quot;€&quot;"/>
    <numFmt numFmtId="165" formatCode="#,##0.00\ [$EUR]"/>
    <numFmt numFmtId="166" formatCode="#,##0.00\ _S_I_T"/>
    <numFmt numFmtId="167" formatCode="#,##0.00_ ;\-#,##0.00\ "/>
    <numFmt numFmtId="168" formatCode="0.#"/>
    <numFmt numFmtId="169" formatCode="0."/>
    <numFmt numFmtId="170" formatCode="[$€-2]\ #,##0.00"/>
    <numFmt numFmtId="171" formatCode="#,##0.00&quot; &quot;[$€-2]"/>
  </numFmts>
  <fonts count="60">
    <font>
      <sz val="10"/>
      <name val="Arial CE"/>
      <charset val="238"/>
    </font>
    <font>
      <b/>
      <sz val="12"/>
      <name val="Arial CE"/>
      <family val="2"/>
      <charset val="238"/>
    </font>
    <font>
      <b/>
      <sz val="10"/>
      <name val="Arial CE"/>
      <family val="2"/>
      <charset val="238"/>
    </font>
    <font>
      <sz val="12"/>
      <name val="Arial CE"/>
      <family val="2"/>
      <charset val="238"/>
    </font>
    <font>
      <sz val="10"/>
      <color rgb="FFFF0000"/>
      <name val="Arial CE"/>
      <family val="2"/>
      <charset val="238"/>
    </font>
    <font>
      <sz val="10"/>
      <name val="Calibri"/>
      <family val="2"/>
      <charset val="238"/>
    </font>
    <font>
      <sz val="10"/>
      <name val="Arial CE"/>
      <family val="2"/>
      <charset val="238"/>
    </font>
    <font>
      <sz val="10"/>
      <name val="Arial CE"/>
      <charset val="238"/>
    </font>
    <font>
      <b/>
      <sz val="12"/>
      <name val="Arial CE"/>
      <charset val="238"/>
    </font>
    <font>
      <sz val="10"/>
      <name val="Arial"/>
      <family val="2"/>
      <charset val="238"/>
    </font>
    <font>
      <b/>
      <sz val="11"/>
      <name val="Arial"/>
      <family val="2"/>
      <charset val="238"/>
    </font>
    <font>
      <sz val="11"/>
      <name val="Arial"/>
      <family val="2"/>
      <charset val="238"/>
    </font>
    <font>
      <i/>
      <sz val="11"/>
      <name val="Arial"/>
      <family val="2"/>
      <charset val="238"/>
    </font>
    <font>
      <b/>
      <i/>
      <sz val="11"/>
      <name val="Arial"/>
      <family val="2"/>
      <charset val="238"/>
    </font>
    <font>
      <b/>
      <sz val="12"/>
      <name val="Arial"/>
      <family val="2"/>
      <charset val="238"/>
    </font>
    <font>
      <sz val="12"/>
      <name val="Arial"/>
      <family val="2"/>
      <charset val="238"/>
    </font>
    <font>
      <sz val="10"/>
      <name val="Arial Narrow"/>
      <family val="2"/>
      <charset val="238"/>
    </font>
    <font>
      <b/>
      <sz val="10"/>
      <name val="Arial"/>
      <family val="2"/>
      <charset val="238"/>
    </font>
    <font>
      <b/>
      <sz val="14"/>
      <name val="Arial"/>
      <family val="2"/>
      <charset val="238"/>
    </font>
    <font>
      <sz val="12"/>
      <name val="Arial"/>
      <family val="2"/>
      <charset val="238"/>
    </font>
    <font>
      <sz val="11"/>
      <name val="Arial CE"/>
      <charset val="238"/>
    </font>
    <font>
      <sz val="11"/>
      <name val="Arial CE"/>
      <family val="2"/>
      <charset val="238"/>
    </font>
    <font>
      <sz val="14"/>
      <name val="Arial"/>
      <family val="2"/>
      <charset val="238"/>
    </font>
    <font>
      <vertAlign val="superscript"/>
      <sz val="10"/>
      <name val="Arial"/>
      <family val="2"/>
      <charset val="238"/>
    </font>
    <font>
      <b/>
      <sz val="11"/>
      <name val="Arial CE"/>
      <charset val="238"/>
    </font>
    <font>
      <sz val="11"/>
      <color rgb="FFFF0000"/>
      <name val="Arial"/>
      <family val="2"/>
      <charset val="238"/>
    </font>
    <font>
      <sz val="10"/>
      <color theme="1"/>
      <name val="Arial"/>
      <family val="2"/>
      <charset val="238"/>
    </font>
    <font>
      <sz val="10"/>
      <color rgb="FFFF0000"/>
      <name val="Arial"/>
      <family val="2"/>
      <charset val="238"/>
    </font>
    <font>
      <b/>
      <sz val="12"/>
      <color rgb="FFFF0000"/>
      <name val="Arial"/>
      <family val="2"/>
      <charset val="238"/>
    </font>
    <font>
      <sz val="11"/>
      <name val="Times New Roman CE"/>
      <charset val="238"/>
    </font>
    <font>
      <b/>
      <sz val="9"/>
      <name val="Arial"/>
      <family val="2"/>
      <charset val="238"/>
    </font>
    <font>
      <sz val="10"/>
      <color rgb="FFFF0000"/>
      <name val="Arial"/>
      <family val="2"/>
    </font>
    <font>
      <sz val="10"/>
      <name val="Arial"/>
      <family val="2"/>
    </font>
    <font>
      <b/>
      <sz val="11"/>
      <color rgb="FFFF0000"/>
      <name val="Arial"/>
      <family val="2"/>
      <charset val="238"/>
    </font>
    <font>
      <b/>
      <sz val="10"/>
      <color rgb="FFFF0000"/>
      <name val="Arial"/>
      <family val="2"/>
      <charset val="238"/>
    </font>
    <font>
      <sz val="8"/>
      <name val="Arial CE"/>
      <charset val="238"/>
    </font>
    <font>
      <sz val="10"/>
      <name val="Times New Roman CE"/>
      <family val="1"/>
      <charset val="238"/>
    </font>
    <font>
      <b/>
      <sz val="10"/>
      <name val="Times New Roman CE"/>
      <charset val="238"/>
    </font>
    <font>
      <sz val="10"/>
      <color rgb="FFFF0000"/>
      <name val="Times New Roman CE"/>
      <family val="1"/>
      <charset val="238"/>
    </font>
    <font>
      <sz val="10"/>
      <name val="Times New Roman CE"/>
      <charset val="238"/>
    </font>
    <font>
      <sz val="10"/>
      <color rgb="FFFF0000"/>
      <name val="Times New Roman CE"/>
      <charset val="238"/>
    </font>
    <font>
      <i/>
      <sz val="10"/>
      <name val="Times New Roman CE"/>
      <charset val="238"/>
    </font>
    <font>
      <b/>
      <sz val="10"/>
      <name val="Arial CE"/>
      <charset val="238"/>
    </font>
    <font>
      <sz val="16"/>
      <name val="Arial CE"/>
      <charset val="238"/>
    </font>
    <font>
      <b/>
      <sz val="16"/>
      <name val="Arial CE"/>
      <charset val="238"/>
    </font>
    <font>
      <b/>
      <sz val="8"/>
      <name val="Arial CE"/>
      <charset val="238"/>
    </font>
    <font>
      <sz val="8"/>
      <color indexed="12"/>
      <name val="Arial CE"/>
      <charset val="238"/>
    </font>
    <font>
      <b/>
      <i/>
      <sz val="9"/>
      <name val="Arial CE"/>
      <charset val="238"/>
    </font>
    <font>
      <b/>
      <i/>
      <sz val="9"/>
      <color indexed="12"/>
      <name val="Arial CE"/>
      <charset val="238"/>
    </font>
    <font>
      <sz val="12"/>
      <name val="Arial CE"/>
      <charset val="238"/>
    </font>
    <font>
      <b/>
      <sz val="14"/>
      <name val="Calibri"/>
      <family val="2"/>
      <charset val="238"/>
      <scheme val="minor"/>
    </font>
    <font>
      <sz val="14"/>
      <name val="Calibri"/>
      <family val="2"/>
      <charset val="238"/>
      <scheme val="minor"/>
    </font>
    <font>
      <sz val="11"/>
      <name val="Calibri"/>
      <family val="2"/>
      <charset val="238"/>
      <scheme val="minor"/>
    </font>
    <font>
      <sz val="10"/>
      <name val="Times New Roman"/>
      <family val="1"/>
      <charset val="238"/>
    </font>
    <font>
      <sz val="10"/>
      <color rgb="FFFF0000"/>
      <name val="Times New Roman"/>
      <family val="1"/>
      <charset val="238"/>
    </font>
    <font>
      <b/>
      <i/>
      <sz val="11"/>
      <name val="Arial CE"/>
      <charset val="238"/>
    </font>
    <font>
      <sz val="11"/>
      <color indexed="10"/>
      <name val="Arial"/>
      <family val="2"/>
      <charset val="238"/>
    </font>
    <font>
      <b/>
      <sz val="12"/>
      <color indexed="8"/>
      <name val="SSPalatino"/>
      <charset val="238"/>
    </font>
    <font>
      <b/>
      <sz val="11"/>
      <name val="Calibri"/>
      <family val="2"/>
      <charset val="238"/>
      <scheme val="minor"/>
    </font>
    <font>
      <sz val="10"/>
      <color rgb="FFFF0000"/>
      <name val="Arial CE"/>
      <charset val="238"/>
    </font>
  </fonts>
  <fills count="12">
    <fill>
      <patternFill patternType="none"/>
    </fill>
    <fill>
      <patternFill patternType="gray125"/>
    </fill>
    <fill>
      <patternFill patternType="solid">
        <fgColor indexed="55"/>
        <bgColor indexed="23"/>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52"/>
        <bgColor indexed="9"/>
      </patternFill>
    </fill>
    <fill>
      <patternFill patternType="solid">
        <fgColor indexed="43"/>
        <bgColor indexed="9"/>
      </patternFill>
    </fill>
    <fill>
      <patternFill patternType="solid">
        <fgColor rgb="FFFFFF00"/>
        <bgColor indexed="64"/>
      </patternFill>
    </fill>
    <fill>
      <patternFill patternType="solid">
        <fgColor theme="6"/>
        <bgColor indexed="64"/>
      </patternFill>
    </fill>
    <fill>
      <patternFill patternType="solid">
        <fgColor indexed="9"/>
        <bgColor indexed="64"/>
      </patternFill>
    </fill>
    <fill>
      <patternFill patternType="solid">
        <fgColor theme="9"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thin">
        <color indexed="64"/>
      </left>
      <right style="thin">
        <color indexed="8"/>
      </right>
      <top style="thin">
        <color indexed="8"/>
      </top>
      <bottom style="thin">
        <color indexed="8"/>
      </bottom>
      <diagonal/>
    </border>
  </borders>
  <cellStyleXfs count="11">
    <xf numFmtId="0" fontId="0" fillId="0" borderId="0"/>
    <xf numFmtId="0" fontId="7" fillId="0" borderId="0"/>
    <xf numFmtId="0" fontId="9" fillId="0" borderId="0"/>
    <xf numFmtId="0" fontId="9" fillId="0" borderId="0"/>
    <xf numFmtId="0" fontId="7" fillId="0" borderId="0"/>
    <xf numFmtId="0" fontId="9" fillId="0" borderId="0"/>
    <xf numFmtId="166" fontId="29" fillId="0" borderId="0"/>
    <xf numFmtId="0" fontId="7" fillId="0" borderId="0"/>
    <xf numFmtId="0" fontId="7" fillId="0" borderId="0"/>
    <xf numFmtId="43" fontId="7" fillId="0" borderId="0" applyFont="0" applyFill="0" applyBorder="0" applyAlignment="0" applyProtection="0"/>
    <xf numFmtId="0" fontId="57" fillId="0" borderId="0" applyFill="0" applyBorder="0" applyProtection="0"/>
  </cellStyleXfs>
  <cellXfs count="489">
    <xf numFmtId="0" fontId="0" fillId="0" borderId="0" xfId="0"/>
    <xf numFmtId="0" fontId="3" fillId="0" borderId="0" xfId="0" applyFont="1"/>
    <xf numFmtId="49" fontId="10" fillId="0" borderId="0" xfId="2" applyNumberFormat="1" applyFont="1" applyBorder="1" applyAlignment="1">
      <alignment horizontal="center" vertical="center"/>
    </xf>
    <xf numFmtId="4" fontId="10" fillId="0" borderId="0" xfId="2" applyNumberFormat="1" applyFont="1" applyBorder="1" applyAlignment="1">
      <alignment horizontal="right" vertical="center" indent="1"/>
    </xf>
    <xf numFmtId="164" fontId="10" fillId="0" borderId="0" xfId="2" applyNumberFormat="1" applyFont="1" applyBorder="1" applyAlignment="1">
      <alignment horizontal="right" vertical="center" indent="1"/>
    </xf>
    <xf numFmtId="0" fontId="10" fillId="0" borderId="0" xfId="2" applyFont="1" applyBorder="1"/>
    <xf numFmtId="0" fontId="9" fillId="0" borderId="0" xfId="2" applyBorder="1"/>
    <xf numFmtId="0" fontId="9" fillId="0" borderId="0" xfId="2"/>
    <xf numFmtId="49" fontId="11" fillId="0" borderId="13" xfId="2" applyNumberFormat="1" applyFont="1" applyBorder="1" applyAlignment="1">
      <alignment horizontal="center" vertical="center"/>
    </xf>
    <xf numFmtId="49" fontId="12" fillId="0" borderId="6" xfId="2" applyNumberFormat="1" applyFont="1" applyBorder="1" applyAlignment="1">
      <alignment horizontal="left"/>
    </xf>
    <xf numFmtId="0" fontId="12" fillId="0" borderId="6" xfId="2" applyFont="1" applyBorder="1" applyAlignment="1">
      <alignment horizontal="justify" vertical="center" wrapText="1"/>
    </xf>
    <xf numFmtId="164" fontId="11" fillId="0" borderId="7" xfId="2" applyNumberFormat="1" applyFont="1" applyBorder="1" applyAlignment="1">
      <alignment horizontal="right" vertical="center" wrapText="1" indent="2"/>
    </xf>
    <xf numFmtId="164" fontId="13" fillId="0" borderId="0" xfId="2" applyNumberFormat="1" applyFont="1" applyBorder="1" applyAlignment="1">
      <alignment horizontal="right" vertical="center" indent="1"/>
    </xf>
    <xf numFmtId="49" fontId="11" fillId="0" borderId="15" xfId="2" applyNumberFormat="1" applyFont="1" applyBorder="1" applyAlignment="1">
      <alignment horizontal="center" vertical="center"/>
    </xf>
    <xf numFmtId="49" fontId="12" fillId="0" borderId="0" xfId="2" applyNumberFormat="1" applyFont="1" applyBorder="1" applyAlignment="1">
      <alignment horizontal="left"/>
    </xf>
    <xf numFmtId="0" fontId="12" fillId="0" borderId="0" xfId="2" applyFont="1" applyBorder="1" applyAlignment="1">
      <alignment horizontal="justify" vertical="center" wrapText="1"/>
    </xf>
    <xf numFmtId="164" fontId="11" fillId="0" borderId="2" xfId="2" applyNumberFormat="1" applyFont="1" applyBorder="1" applyAlignment="1">
      <alignment horizontal="right" vertical="center" wrapText="1" indent="2"/>
    </xf>
    <xf numFmtId="49" fontId="11" fillId="0" borderId="8" xfId="2" applyNumberFormat="1" applyFont="1" applyBorder="1" applyAlignment="1">
      <alignment horizontal="center" vertical="center"/>
    </xf>
    <xf numFmtId="49" fontId="12" fillId="0" borderId="9" xfId="2" applyNumberFormat="1" applyFont="1" applyBorder="1" applyAlignment="1">
      <alignment horizontal="left"/>
    </xf>
    <xf numFmtId="0" fontId="12" fillId="0" borderId="9" xfId="2" applyFont="1" applyBorder="1" applyAlignment="1">
      <alignment horizontal="justify" vertical="center" wrapText="1"/>
    </xf>
    <xf numFmtId="164" fontId="11" fillId="0" borderId="10" xfId="2" applyNumberFormat="1" applyFont="1" applyBorder="1" applyAlignment="1">
      <alignment horizontal="right" vertical="center" wrapText="1" indent="2"/>
    </xf>
    <xf numFmtId="0" fontId="15" fillId="0" borderId="0" xfId="2" applyFont="1" applyBorder="1"/>
    <xf numFmtId="49" fontId="14" fillId="0" borderId="0" xfId="2" applyNumberFormat="1" applyFont="1" applyBorder="1" applyAlignment="1">
      <alignment horizontal="center" vertical="center"/>
    </xf>
    <xf numFmtId="4" fontId="14" fillId="0" borderId="0" xfId="2" applyNumberFormat="1" applyFont="1" applyBorder="1" applyAlignment="1">
      <alignment horizontal="right" vertical="center" indent="1"/>
    </xf>
    <xf numFmtId="164" fontId="14" fillId="0" borderId="0" xfId="2" applyNumberFormat="1" applyFont="1" applyBorder="1" applyAlignment="1">
      <alignment horizontal="right" vertical="center" indent="1"/>
    </xf>
    <xf numFmtId="0" fontId="14" fillId="0" borderId="0" xfId="2" applyFont="1" applyBorder="1"/>
    <xf numFmtId="0" fontId="15" fillId="0" borderId="0" xfId="2" applyFont="1"/>
    <xf numFmtId="49" fontId="11" fillId="0" borderId="8" xfId="2" applyNumberFormat="1" applyFont="1" applyFill="1" applyBorder="1" applyAlignment="1">
      <alignment horizontal="left" vertical="center" indent="1"/>
    </xf>
    <xf numFmtId="0" fontId="9" fillId="0" borderId="9" xfId="2" applyFont="1" applyBorder="1"/>
    <xf numFmtId="164" fontId="15" fillId="0" borderId="10" xfId="2" applyNumberFormat="1" applyFont="1" applyBorder="1" applyAlignment="1">
      <alignment horizontal="right" vertical="center" wrapText="1" indent="2"/>
    </xf>
    <xf numFmtId="49" fontId="10" fillId="0" borderId="16" xfId="2" applyNumberFormat="1" applyFont="1" applyFill="1" applyBorder="1" applyAlignment="1">
      <alignment horizontal="left" vertical="center" indent="1"/>
    </xf>
    <xf numFmtId="0" fontId="9" fillId="0" borderId="17" xfId="2" applyBorder="1"/>
    <xf numFmtId="164" fontId="14" fillId="0" borderId="18" xfId="2" applyNumberFormat="1" applyFont="1" applyBorder="1" applyAlignment="1">
      <alignment horizontal="right" vertical="center" wrapText="1" indent="2"/>
    </xf>
    <xf numFmtId="164" fontId="9" fillId="0" borderId="0" xfId="2" applyNumberFormat="1"/>
    <xf numFmtId="0" fontId="9" fillId="0" borderId="0" xfId="0" applyFont="1" applyAlignment="1">
      <alignment wrapText="1"/>
    </xf>
    <xf numFmtId="0" fontId="0" fillId="0" borderId="0" xfId="0" applyAlignment="1">
      <alignment wrapText="1"/>
    </xf>
    <xf numFmtId="49" fontId="14" fillId="0" borderId="13" xfId="2" applyNumberFormat="1" applyFont="1" applyBorder="1" applyAlignment="1">
      <alignment horizontal="left" indent="1"/>
    </xf>
    <xf numFmtId="49" fontId="14" fillId="0" borderId="6" xfId="2" applyNumberFormat="1" applyFont="1" applyBorder="1" applyAlignment="1">
      <alignment horizontal="left"/>
    </xf>
    <xf numFmtId="0" fontId="15" fillId="0" borderId="6" xfId="2" applyFont="1" applyBorder="1"/>
    <xf numFmtId="164" fontId="14" fillId="0" borderId="7" xfId="2" applyNumberFormat="1" applyFont="1" applyBorder="1" applyAlignment="1">
      <alignment horizontal="right" vertical="center" wrapText="1" indent="2"/>
    </xf>
    <xf numFmtId="49" fontId="0" fillId="0" borderId="0" xfId="0" applyNumberFormat="1" applyAlignment="1">
      <alignment horizontal="center" vertical="center"/>
    </xf>
    <xf numFmtId="0" fontId="0" fillId="0" borderId="0" xfId="0" applyAlignment="1">
      <alignment horizontal="left" vertical="top" wrapText="1"/>
    </xf>
    <xf numFmtId="4" fontId="0" fillId="0" borderId="0" xfId="0" applyNumberFormat="1" applyAlignment="1">
      <alignment horizontal="right" indent="1"/>
    </xf>
    <xf numFmtId="0" fontId="18" fillId="0" borderId="0" xfId="0" applyFont="1"/>
    <xf numFmtId="49" fontId="18" fillId="0" borderId="0" xfId="0" applyNumberFormat="1" applyFont="1" applyAlignment="1">
      <alignment horizontal="center" vertical="center"/>
    </xf>
    <xf numFmtId="0" fontId="18" fillId="0" borderId="0" xfId="0" applyFont="1" applyAlignment="1">
      <alignment horizontal="left" vertical="top" wrapText="1"/>
    </xf>
    <xf numFmtId="4" fontId="18" fillId="0" borderId="0" xfId="0" applyNumberFormat="1" applyFont="1" applyAlignment="1">
      <alignment horizontal="right" indent="1"/>
    </xf>
    <xf numFmtId="0" fontId="19" fillId="0" borderId="0" xfId="0" applyFont="1"/>
    <xf numFmtId="49" fontId="17" fillId="0" borderId="20" xfId="0" applyNumberFormat="1" applyFont="1" applyBorder="1" applyAlignment="1">
      <alignment horizontal="left" vertical="top"/>
    </xf>
    <xf numFmtId="49" fontId="17" fillId="0" borderId="20" xfId="0" applyNumberFormat="1" applyFont="1" applyBorder="1" applyAlignment="1">
      <alignment horizontal="center" vertical="center"/>
    </xf>
    <xf numFmtId="0" fontId="17" fillId="0" borderId="20" xfId="0" applyFont="1" applyBorder="1" applyAlignment="1">
      <alignment horizontal="left" vertical="top" wrapText="1"/>
    </xf>
    <xf numFmtId="0" fontId="17" fillId="0" borderId="0" xfId="0" applyFont="1"/>
    <xf numFmtId="49" fontId="17" fillId="0" borderId="1" xfId="0" applyNumberFormat="1" applyFont="1" applyBorder="1" applyAlignment="1">
      <alignment horizontal="left" vertical="top"/>
    </xf>
    <xf numFmtId="49" fontId="17" fillId="0" borderId="1" xfId="0" applyNumberFormat="1" applyFont="1" applyBorder="1" applyAlignment="1">
      <alignment horizontal="center" vertical="center"/>
    </xf>
    <xf numFmtId="0" fontId="17" fillId="0" borderId="1" xfId="0" applyFont="1" applyBorder="1" applyAlignment="1">
      <alignment horizontal="left" vertical="top" wrapText="1"/>
    </xf>
    <xf numFmtId="49" fontId="0" fillId="0" borderId="1" xfId="0" applyNumberFormat="1" applyBorder="1" applyAlignment="1">
      <alignment horizontal="left" vertical="top"/>
    </xf>
    <xf numFmtId="49" fontId="0" fillId="0" borderId="1" xfId="0" applyNumberFormat="1" applyBorder="1" applyAlignment="1">
      <alignment horizontal="center" vertical="center"/>
    </xf>
    <xf numFmtId="0" fontId="0" fillId="0" borderId="1" xfId="0" applyBorder="1" applyAlignment="1">
      <alignment horizontal="left" vertical="top" wrapText="1"/>
    </xf>
    <xf numFmtId="49" fontId="9" fillId="0" borderId="1" xfId="0" applyNumberFormat="1" applyFont="1" applyBorder="1" applyAlignment="1">
      <alignment horizontal="left" vertical="top"/>
    </xf>
    <xf numFmtId="49" fontId="9" fillId="0" borderId="1" xfId="0" applyNumberFormat="1" applyFont="1" applyBorder="1" applyAlignment="1">
      <alignment horizontal="center" vertical="center"/>
    </xf>
    <xf numFmtId="0" fontId="9" fillId="0" borderId="1" xfId="0" applyFont="1" applyBorder="1" applyAlignment="1">
      <alignment horizontal="left" vertical="top" wrapText="1"/>
    </xf>
    <xf numFmtId="0" fontId="9" fillId="0" borderId="0" xfId="0" applyFont="1"/>
    <xf numFmtId="0" fontId="0" fillId="0" borderId="0" xfId="0" applyFill="1"/>
    <xf numFmtId="0" fontId="17" fillId="0" borderId="0" xfId="0" applyFont="1" applyFill="1"/>
    <xf numFmtId="49" fontId="0" fillId="0" borderId="0" xfId="0" applyNumberFormat="1" applyAlignment="1">
      <alignment horizontal="left" vertical="top"/>
    </xf>
    <xf numFmtId="0" fontId="17" fillId="0" borderId="0" xfId="0" applyFont="1" applyAlignment="1">
      <alignment wrapText="1"/>
    </xf>
    <xf numFmtId="49" fontId="0" fillId="0" borderId="0" xfId="0" applyNumberFormat="1" applyAlignment="1">
      <alignment horizontal="center"/>
    </xf>
    <xf numFmtId="0" fontId="18" fillId="0" borderId="0" xfId="0" applyFont="1" applyAlignment="1">
      <alignment horizontal="left" vertical="center"/>
    </xf>
    <xf numFmtId="49" fontId="18" fillId="0" borderId="0" xfId="0" applyNumberFormat="1" applyFont="1" applyAlignment="1">
      <alignment horizontal="center"/>
    </xf>
    <xf numFmtId="0" fontId="22" fillId="0" borderId="0" xfId="0" applyFont="1"/>
    <xf numFmtId="49" fontId="17" fillId="2" borderId="21" xfId="0" applyNumberFormat="1" applyFont="1" applyFill="1" applyBorder="1" applyAlignment="1">
      <alignment horizontal="left" vertical="center"/>
    </xf>
    <xf numFmtId="49" fontId="10" fillId="2" borderId="22" xfId="0" applyNumberFormat="1" applyFont="1" applyFill="1" applyBorder="1" applyAlignment="1">
      <alignment horizontal="center" vertical="center"/>
    </xf>
    <xf numFmtId="0" fontId="10" fillId="2" borderId="22" xfId="0" applyFont="1" applyFill="1" applyBorder="1" applyAlignment="1">
      <alignment horizontal="center" vertical="center" wrapText="1"/>
    </xf>
    <xf numFmtId="49" fontId="10" fillId="2" borderId="22" xfId="0" applyNumberFormat="1" applyFont="1" applyFill="1" applyBorder="1" applyAlignment="1">
      <alignment horizontal="center"/>
    </xf>
    <xf numFmtId="4" fontId="10" fillId="2" borderId="22" xfId="0" applyNumberFormat="1" applyFont="1" applyFill="1" applyBorder="1" applyAlignment="1">
      <alignment horizontal="center" vertical="center"/>
    </xf>
    <xf numFmtId="0" fontId="15" fillId="0" borderId="0" xfId="0" applyFont="1"/>
    <xf numFmtId="49" fontId="17" fillId="0" borderId="24" xfId="0" applyNumberFormat="1" applyFont="1" applyBorder="1" applyAlignment="1">
      <alignment horizontal="left" vertical="center"/>
    </xf>
    <xf numFmtId="49" fontId="17" fillId="0" borderId="24" xfId="0" applyNumberFormat="1" applyFont="1" applyBorder="1" applyAlignment="1">
      <alignment horizontal="center" vertical="center"/>
    </xf>
    <xf numFmtId="0" fontId="17" fillId="0" borderId="24" xfId="0" applyFont="1" applyBorder="1" applyAlignment="1">
      <alignment horizontal="left" vertical="top" wrapText="1"/>
    </xf>
    <xf numFmtId="49" fontId="17" fillId="0" borderId="24" xfId="0" applyNumberFormat="1" applyFont="1" applyBorder="1" applyAlignment="1">
      <alignment horizontal="center"/>
    </xf>
    <xf numFmtId="4" fontId="17" fillId="0" borderId="24" xfId="0" applyNumberFormat="1" applyFont="1" applyBorder="1" applyAlignment="1">
      <alignment horizontal="right" indent="1"/>
    </xf>
    <xf numFmtId="49" fontId="17" fillId="0" borderId="25" xfId="0" applyNumberFormat="1" applyFont="1" applyBorder="1" applyAlignment="1">
      <alignment horizontal="left" vertical="center"/>
    </xf>
    <xf numFmtId="49" fontId="17" fillId="0" borderId="25" xfId="0" applyNumberFormat="1" applyFont="1" applyBorder="1" applyAlignment="1">
      <alignment horizontal="center" vertical="center"/>
    </xf>
    <xf numFmtId="0" fontId="17" fillId="0" borderId="25" xfId="0" applyFont="1" applyBorder="1" applyAlignment="1">
      <alignment horizontal="left" vertical="top" wrapText="1"/>
    </xf>
    <xf numFmtId="49" fontId="17" fillId="0" borderId="25" xfId="0" applyNumberFormat="1" applyFont="1" applyBorder="1" applyAlignment="1">
      <alignment horizontal="center"/>
    </xf>
    <xf numFmtId="4" fontId="17" fillId="0" borderId="25" xfId="0" applyNumberFormat="1" applyFont="1" applyBorder="1" applyAlignment="1">
      <alignment horizontal="right" indent="1"/>
    </xf>
    <xf numFmtId="49" fontId="0" fillId="0" borderId="25" xfId="0" applyNumberFormat="1" applyBorder="1" applyAlignment="1">
      <alignment horizontal="left" vertical="center"/>
    </xf>
    <xf numFmtId="49" fontId="0" fillId="0" borderId="25" xfId="0" applyNumberFormat="1" applyBorder="1" applyAlignment="1">
      <alignment horizontal="center" vertical="center"/>
    </xf>
    <xf numFmtId="0" fontId="0" fillId="0" borderId="25" xfId="0" applyBorder="1" applyAlignment="1">
      <alignment horizontal="left" vertical="top" wrapText="1"/>
    </xf>
    <xf numFmtId="49" fontId="0" fillId="0" borderId="25" xfId="0" applyNumberFormat="1" applyBorder="1" applyAlignment="1">
      <alignment horizontal="center"/>
    </xf>
    <xf numFmtId="4" fontId="0" fillId="0" borderId="25" xfId="0" applyNumberFormat="1" applyBorder="1" applyAlignment="1">
      <alignment horizontal="right" indent="1"/>
    </xf>
    <xf numFmtId="0" fontId="0" fillId="0" borderId="25" xfId="0" applyBorder="1"/>
    <xf numFmtId="0" fontId="0" fillId="0" borderId="0" xfId="0" applyAlignment="1">
      <alignment horizontal="justify"/>
    </xf>
    <xf numFmtId="0" fontId="0" fillId="0" borderId="25" xfId="0" applyBorder="1" applyAlignment="1">
      <alignment wrapText="1"/>
    </xf>
    <xf numFmtId="0" fontId="0" fillId="0" borderId="0" xfId="0" applyAlignment="1">
      <alignment vertical="top" wrapText="1"/>
    </xf>
    <xf numFmtId="0" fontId="0" fillId="0" borderId="25" xfId="0" applyBorder="1" applyAlignment="1">
      <alignment horizontal="justify" vertical="center" wrapText="1"/>
    </xf>
    <xf numFmtId="0" fontId="0" fillId="0" borderId="0" xfId="0" applyAlignment="1">
      <alignment horizontal="justify" vertical="center" wrapText="1"/>
    </xf>
    <xf numFmtId="49" fontId="0" fillId="0" borderId="0" xfId="0" applyNumberFormat="1" applyAlignment="1">
      <alignment horizontal="left" vertical="center"/>
    </xf>
    <xf numFmtId="0" fontId="17" fillId="0" borderId="0" xfId="0" applyFont="1" applyAlignment="1">
      <alignment horizontal="center" vertical="top" wrapText="1"/>
    </xf>
    <xf numFmtId="0" fontId="27"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0" fontId="11" fillId="0" borderId="0" xfId="0" applyFont="1" applyAlignment="1">
      <alignment wrapText="1"/>
    </xf>
    <xf numFmtId="167" fontId="9" fillId="0" borderId="0" xfId="0" applyNumberFormat="1" applyFont="1" applyAlignment="1">
      <alignment wrapText="1"/>
    </xf>
    <xf numFmtId="0" fontId="9" fillId="0" borderId="0" xfId="0" applyFont="1" applyAlignment="1">
      <alignment vertical="top" wrapText="1"/>
    </xf>
    <xf numFmtId="0" fontId="11" fillId="0" borderId="0" xfId="0" applyFont="1" applyAlignment="1">
      <alignment horizontal="center" wrapText="1"/>
    </xf>
    <xf numFmtId="0" fontId="13" fillId="0" borderId="0" xfId="0" applyFont="1" applyAlignment="1">
      <alignment horizontal="left" wrapText="1" indent="2"/>
    </xf>
    <xf numFmtId="167" fontId="11" fillId="0" borderId="0" xfId="0" applyNumberFormat="1" applyFont="1" applyAlignment="1">
      <alignment wrapText="1"/>
    </xf>
    <xf numFmtId="0" fontId="12" fillId="0" borderId="0" xfId="0" applyFont="1" applyAlignment="1">
      <alignment vertical="top" wrapText="1"/>
    </xf>
    <xf numFmtId="0" fontId="13" fillId="0" borderId="0" xfId="0" applyFont="1" applyAlignment="1">
      <alignment horizontal="center" vertical="top" wrapText="1"/>
    </xf>
    <xf numFmtId="0" fontId="13" fillId="0" borderId="0" xfId="0" applyFont="1" applyAlignment="1">
      <alignment vertical="top" wrapText="1"/>
    </xf>
    <xf numFmtId="0" fontId="10" fillId="0" borderId="0" xfId="4" applyFont="1" applyAlignment="1">
      <alignment horizontal="left" vertical="top"/>
    </xf>
    <xf numFmtId="0" fontId="9" fillId="0" borderId="0" xfId="0" applyFont="1" applyAlignment="1">
      <alignment horizontal="center" wrapText="1"/>
    </xf>
    <xf numFmtId="0" fontId="14" fillId="0" borderId="0" xfId="0" applyFont="1" applyAlignment="1">
      <alignment wrapText="1"/>
    </xf>
    <xf numFmtId="0" fontId="9" fillId="0" borderId="0" xfId="0" applyFont="1" applyAlignment="1">
      <alignment horizontal="left" wrapText="1"/>
    </xf>
    <xf numFmtId="167" fontId="9" fillId="0" borderId="0" xfId="5" applyNumberFormat="1" applyAlignment="1">
      <alignment wrapText="1"/>
    </xf>
    <xf numFmtId="0" fontId="27" fillId="0" borderId="0" xfId="0" applyFont="1" applyAlignment="1">
      <alignment horizontal="center" wrapText="1"/>
    </xf>
    <xf numFmtId="0" fontId="28" fillId="0" borderId="0" xfId="0" applyFont="1" applyAlignment="1">
      <alignment wrapText="1"/>
    </xf>
    <xf numFmtId="0" fontId="27" fillId="0" borderId="0" xfId="0" applyFont="1" applyAlignment="1">
      <alignment wrapText="1"/>
    </xf>
    <xf numFmtId="0" fontId="27" fillId="0" borderId="0" xfId="0" applyFont="1" applyAlignment="1">
      <alignment horizontal="left" wrapText="1"/>
    </xf>
    <xf numFmtId="167" fontId="27" fillId="0" borderId="0" xfId="5" applyNumberFormat="1" applyFont="1" applyAlignment="1">
      <alignment wrapText="1"/>
    </xf>
    <xf numFmtId="0" fontId="17" fillId="0" borderId="0" xfId="0" applyFont="1" applyAlignment="1">
      <alignment horizontal="center" wrapText="1"/>
    </xf>
    <xf numFmtId="0" fontId="17" fillId="0" borderId="0" xfId="0" applyFont="1" applyAlignment="1">
      <alignment horizontal="left" wrapText="1"/>
    </xf>
    <xf numFmtId="167" fontId="17" fillId="0" borderId="0" xfId="5" applyNumberFormat="1" applyFont="1" applyAlignment="1">
      <alignment wrapText="1"/>
    </xf>
    <xf numFmtId="0" fontId="17" fillId="0" borderId="0" xfId="0" applyFont="1" applyAlignment="1">
      <alignment vertical="top" wrapText="1"/>
    </xf>
    <xf numFmtId="0" fontId="22" fillId="0" borderId="0" xfId="2" applyFont="1"/>
    <xf numFmtId="49" fontId="18" fillId="0" borderId="0" xfId="6" applyNumberFormat="1" applyFont="1" applyAlignment="1">
      <alignment horizontal="right" vertical="center"/>
    </xf>
    <xf numFmtId="49" fontId="22" fillId="0" borderId="0" xfId="2" applyNumberFormat="1" applyFont="1"/>
    <xf numFmtId="164" fontId="22" fillId="0" borderId="0" xfId="2" applyNumberFormat="1" applyFont="1" applyAlignment="1">
      <alignment horizontal="left"/>
    </xf>
    <xf numFmtId="164" fontId="10" fillId="0" borderId="0" xfId="2" applyNumberFormat="1" applyFont="1" applyAlignment="1">
      <alignment horizontal="left"/>
    </xf>
    <xf numFmtId="49" fontId="17" fillId="0" borderId="0" xfId="6" applyNumberFormat="1" applyFont="1" applyAlignment="1">
      <alignment horizontal="right"/>
    </xf>
    <xf numFmtId="49" fontId="9" fillId="0" borderId="0" xfId="2" applyNumberFormat="1"/>
    <xf numFmtId="164" fontId="9" fillId="0" borderId="0" xfId="2" applyNumberFormat="1" applyAlignment="1">
      <alignment horizontal="left"/>
    </xf>
    <xf numFmtId="0" fontId="11" fillId="0" borderId="0" xfId="2" applyFont="1"/>
    <xf numFmtId="49" fontId="11" fillId="0" borderId="0" xfId="6" applyNumberFormat="1" applyFont="1" applyAlignment="1">
      <alignment horizontal="right"/>
    </xf>
    <xf numFmtId="49" fontId="11" fillId="0" borderId="0" xfId="2" applyNumberFormat="1" applyFont="1"/>
    <xf numFmtId="164" fontId="11" fillId="0" borderId="0" xfId="2" applyNumberFormat="1" applyFont="1" applyAlignment="1">
      <alignment horizontal="left"/>
    </xf>
    <xf numFmtId="164" fontId="18" fillId="0" borderId="0" xfId="2" applyNumberFormat="1" applyFont="1" applyAlignment="1">
      <alignment horizontal="left"/>
    </xf>
    <xf numFmtId="0" fontId="16" fillId="0" borderId="0" xfId="7" applyFont="1" applyAlignment="1">
      <alignment horizontal="left" vertical="top" wrapText="1"/>
    </xf>
    <xf numFmtId="0" fontId="30" fillId="0" borderId="9" xfId="0" applyFont="1" applyBorder="1" applyAlignment="1">
      <alignment horizontal="center" vertical="center" wrapText="1"/>
    </xf>
    <xf numFmtId="167" fontId="30" fillId="0" borderId="9" xfId="0" applyNumberFormat="1" applyFont="1" applyBorder="1" applyAlignment="1">
      <alignment horizontal="center" vertical="center" wrapText="1"/>
    </xf>
    <xf numFmtId="167" fontId="27" fillId="0" borderId="0" xfId="0" applyNumberFormat="1" applyFont="1" applyAlignment="1">
      <alignment wrapText="1"/>
    </xf>
    <xf numFmtId="168" fontId="27" fillId="0" borderId="0" xfId="8" applyNumberFormat="1" applyFont="1" applyAlignment="1">
      <alignment horizontal="center" vertical="top" wrapText="1"/>
    </xf>
    <xf numFmtId="0" fontId="31" fillId="0" borderId="0" xfId="8" applyFont="1" applyAlignment="1">
      <alignment wrapText="1"/>
    </xf>
    <xf numFmtId="0" fontId="32" fillId="0" borderId="0" xfId="8" applyFont="1" applyAlignment="1">
      <alignment horizontal="right" wrapText="1"/>
    </xf>
    <xf numFmtId="0" fontId="31" fillId="0" borderId="0" xfId="7" applyFont="1" applyAlignment="1" applyProtection="1">
      <alignment horizontal="left" wrapText="1"/>
      <protection locked="0"/>
    </xf>
    <xf numFmtId="167" fontId="4" fillId="0" borderId="0" xfId="0" applyNumberFormat="1" applyFont="1" applyAlignment="1">
      <alignment wrapText="1"/>
    </xf>
    <xf numFmtId="167" fontId="17" fillId="0" borderId="0" xfId="0" applyNumberFormat="1" applyFont="1" applyAlignment="1">
      <alignment wrapText="1"/>
    </xf>
    <xf numFmtId="0" fontId="33" fillId="0" borderId="0" xfId="0" applyFont="1" applyAlignment="1">
      <alignment horizontal="center" vertical="top" wrapText="1"/>
    </xf>
    <xf numFmtId="0" fontId="33" fillId="0" borderId="0" xfId="0" applyFont="1" applyAlignment="1">
      <alignment wrapText="1"/>
    </xf>
    <xf numFmtId="0" fontId="25" fillId="0" borderId="0" xfId="0" applyFont="1" applyAlignment="1">
      <alignment wrapText="1"/>
    </xf>
    <xf numFmtId="167" fontId="34" fillId="0" borderId="0" xfId="0" applyNumberFormat="1" applyFont="1" applyAlignment="1">
      <alignment wrapText="1"/>
    </xf>
    <xf numFmtId="3" fontId="9" fillId="0" borderId="0" xfId="0" applyNumberFormat="1" applyFont="1" applyAlignment="1">
      <alignment horizontal="center" vertical="top" wrapText="1"/>
    </xf>
    <xf numFmtId="0" fontId="9" fillId="0" borderId="0" xfId="0" applyFont="1" applyAlignment="1">
      <alignment horizontal="right" wrapText="1"/>
    </xf>
    <xf numFmtId="0" fontId="27" fillId="0" borderId="0" xfId="0" applyFont="1" applyAlignment="1">
      <alignment vertical="top" wrapText="1"/>
    </xf>
    <xf numFmtId="1" fontId="9" fillId="0" borderId="0" xfId="0" applyNumberFormat="1" applyFont="1" applyAlignment="1">
      <alignment horizontal="right" wrapText="1"/>
    </xf>
    <xf numFmtId="169" fontId="27" fillId="0" borderId="0" xfId="0" applyNumberFormat="1" applyFont="1" applyAlignment="1">
      <alignment horizontal="center" vertical="top" wrapText="1"/>
    </xf>
    <xf numFmtId="0" fontId="27" fillId="0" borderId="0" xfId="0" applyFont="1" applyAlignment="1">
      <alignment horizontal="right" wrapText="1"/>
    </xf>
    <xf numFmtId="0" fontId="34" fillId="0" borderId="0" xfId="0" applyFont="1" applyAlignment="1">
      <alignment wrapText="1"/>
    </xf>
    <xf numFmtId="0" fontId="34" fillId="0" borderId="0" xfId="0" applyFont="1" applyAlignment="1">
      <alignment horizontal="left" wrapText="1"/>
    </xf>
    <xf numFmtId="0" fontId="17" fillId="0" borderId="0" xfId="0" applyFont="1" applyAlignment="1">
      <alignment horizontal="right"/>
    </xf>
    <xf numFmtId="0" fontId="9" fillId="0" borderId="0" xfId="7" applyFont="1" applyAlignment="1">
      <alignment wrapText="1"/>
    </xf>
    <xf numFmtId="0" fontId="27" fillId="0" borderId="0" xfId="7" applyFont="1" applyAlignment="1">
      <alignment wrapText="1"/>
    </xf>
    <xf numFmtId="0" fontId="33" fillId="0" borderId="0" xfId="0" applyFont="1" applyAlignment="1">
      <alignment vertical="top" wrapText="1"/>
    </xf>
    <xf numFmtId="9" fontId="9" fillId="0" borderId="0" xfId="0" applyNumberFormat="1" applyFont="1" applyAlignment="1">
      <alignment horizontal="right" wrapText="1"/>
    </xf>
    <xf numFmtId="0" fontId="34" fillId="0" borderId="0" xfId="0" applyFont="1" applyAlignment="1">
      <alignment horizontal="center" wrapText="1"/>
    </xf>
    <xf numFmtId="0" fontId="34" fillId="0" borderId="0" xfId="0" applyFont="1" applyAlignment="1">
      <alignment horizontal="center" vertical="top" wrapText="1"/>
    </xf>
    <xf numFmtId="167" fontId="34" fillId="0" borderId="0" xfId="5" applyNumberFormat="1" applyFont="1" applyAlignment="1">
      <alignment wrapText="1"/>
    </xf>
    <xf numFmtId="0" fontId="0" fillId="0" borderId="0" xfId="0" applyFont="1" applyFill="1"/>
    <xf numFmtId="0" fontId="0" fillId="0" borderId="0" xfId="0" applyFont="1"/>
    <xf numFmtId="4" fontId="0" fillId="0" borderId="0" xfId="0" applyNumberFormat="1" applyFont="1" applyAlignment="1">
      <alignment horizontal="right" indent="1"/>
    </xf>
    <xf numFmtId="0" fontId="17" fillId="0" borderId="0" xfId="0" applyFont="1" applyAlignment="1">
      <alignment horizontal="left"/>
    </xf>
    <xf numFmtId="49" fontId="36" fillId="0" borderId="0" xfId="0" applyNumberFormat="1" applyFont="1" applyAlignment="1">
      <alignment horizontal="right"/>
    </xf>
    <xf numFmtId="49" fontId="37" fillId="0" borderId="0" xfId="0" applyNumberFormat="1" applyFont="1" applyAlignment="1">
      <alignment horizontal="left"/>
    </xf>
    <xf numFmtId="49" fontId="36" fillId="0" borderId="0" xfId="0" applyNumberFormat="1" applyFont="1" applyAlignment="1">
      <alignment horizontal="left"/>
    </xf>
    <xf numFmtId="4" fontId="36" fillId="0" borderId="0" xfId="0" applyNumberFormat="1" applyFont="1"/>
    <xf numFmtId="4" fontId="38" fillId="0" borderId="0" xfId="0" applyNumberFormat="1" applyFont="1"/>
    <xf numFmtId="49" fontId="37" fillId="0" borderId="0" xfId="0" applyNumberFormat="1" applyFont="1" applyAlignment="1">
      <alignment horizontal="right"/>
    </xf>
    <xf numFmtId="49" fontId="39" fillId="0" borderId="0" xfId="0" applyNumberFormat="1" applyFont="1" applyAlignment="1">
      <alignment horizontal="left"/>
    </xf>
    <xf numFmtId="4" fontId="39" fillId="0" borderId="0" xfId="0" applyNumberFormat="1" applyFont="1"/>
    <xf numFmtId="49" fontId="39" fillId="0" borderId="0" xfId="0" applyNumberFormat="1" applyFont="1" applyAlignment="1">
      <alignment horizontal="right"/>
    </xf>
    <xf numFmtId="4" fontId="40" fillId="0" borderId="0" xfId="0" applyNumberFormat="1" applyFont="1"/>
    <xf numFmtId="49" fontId="41" fillId="0" borderId="0" xfId="0" applyNumberFormat="1" applyFont="1" applyAlignment="1">
      <alignment horizontal="left"/>
    </xf>
    <xf numFmtId="49" fontId="39" fillId="0" borderId="26" xfId="0" applyNumberFormat="1" applyFont="1" applyBorder="1" applyAlignment="1">
      <alignment horizontal="left"/>
    </xf>
    <xf numFmtId="49" fontId="36" fillId="0" borderId="27" xfId="0" applyNumberFormat="1" applyFont="1" applyBorder="1" applyAlignment="1">
      <alignment horizontal="left"/>
    </xf>
    <xf numFmtId="4" fontId="38" fillId="0" borderId="27" xfId="0" applyNumberFormat="1" applyFont="1" applyBorder="1"/>
    <xf numFmtId="4" fontId="36" fillId="0" borderId="27" xfId="0" applyNumberFormat="1" applyFont="1" applyBorder="1"/>
    <xf numFmtId="4" fontId="39" fillId="0" borderId="28" xfId="0" applyNumberFormat="1" applyFont="1" applyBorder="1"/>
    <xf numFmtId="0" fontId="36" fillId="0" borderId="0" xfId="0" applyFont="1"/>
    <xf numFmtId="2" fontId="39" fillId="0" borderId="0" xfId="0" applyNumberFormat="1" applyFont="1" applyAlignment="1">
      <alignment horizontal="right"/>
    </xf>
    <xf numFmtId="2" fontId="39" fillId="0" borderId="0" xfId="0" applyNumberFormat="1" applyFont="1" applyAlignment="1">
      <alignment horizontal="left"/>
    </xf>
    <xf numFmtId="4" fontId="40" fillId="0" borderId="27" xfId="0" applyNumberFormat="1" applyFont="1" applyBorder="1"/>
    <xf numFmtId="0" fontId="40" fillId="0" borderId="0" xfId="0" applyFont="1"/>
    <xf numFmtId="0" fontId="0" fillId="0" borderId="0" xfId="0" applyAlignment="1">
      <alignment vertical="distributed" wrapText="1"/>
    </xf>
    <xf numFmtId="170" fontId="42" fillId="0" borderId="0" xfId="0" applyNumberFormat="1" applyFont="1"/>
    <xf numFmtId="170" fontId="0" fillId="0" borderId="0" xfId="0" applyNumberFormat="1"/>
    <xf numFmtId="0" fontId="43" fillId="0" borderId="0" xfId="0" applyFont="1"/>
    <xf numFmtId="170" fontId="44" fillId="0" borderId="0" xfId="0" applyNumberFormat="1" applyFont="1"/>
    <xf numFmtId="170" fontId="43" fillId="0" borderId="0" xfId="0" applyNumberFormat="1" applyFont="1"/>
    <xf numFmtId="0" fontId="20" fillId="6" borderId="0" xfId="0" applyFont="1" applyFill="1"/>
    <xf numFmtId="0" fontId="20" fillId="6" borderId="0" xfId="0" applyFont="1" applyFill="1" applyAlignment="1">
      <alignment vertical="distributed" wrapText="1"/>
    </xf>
    <xf numFmtId="170" fontId="24" fillId="6" borderId="0" xfId="0" applyNumberFormat="1" applyFont="1" applyFill="1"/>
    <xf numFmtId="170" fontId="20" fillId="6" borderId="0" xfId="0" applyNumberFormat="1" applyFont="1" applyFill="1"/>
    <xf numFmtId="0" fontId="0" fillId="7" borderId="0" xfId="0" applyFill="1"/>
    <xf numFmtId="0" fontId="0" fillId="7" borderId="0" xfId="0" applyFill="1" applyAlignment="1">
      <alignment vertical="distributed" wrapText="1"/>
    </xf>
    <xf numFmtId="170" fontId="42" fillId="7" borderId="0" xfId="0" applyNumberFormat="1" applyFont="1" applyFill="1"/>
    <xf numFmtId="170" fontId="0" fillId="7" borderId="0" xfId="0" applyNumberFormat="1" applyFill="1"/>
    <xf numFmtId="0" fontId="35" fillId="0" borderId="0" xfId="0" applyFont="1"/>
    <xf numFmtId="0" fontId="35" fillId="0" borderId="0" xfId="0" applyFont="1" applyAlignment="1">
      <alignment vertical="distributed" wrapText="1"/>
    </xf>
    <xf numFmtId="170" fontId="45" fillId="0" borderId="0" xfId="0" applyNumberFormat="1" applyFont="1"/>
    <xf numFmtId="170" fontId="46" fillId="0" borderId="0" xfId="0" applyNumberFormat="1" applyFont="1"/>
    <xf numFmtId="0" fontId="47" fillId="0" borderId="0" xfId="0" applyFont="1"/>
    <xf numFmtId="0" fontId="47" fillId="0" borderId="0" xfId="0" applyFont="1" applyAlignment="1">
      <alignment vertical="distributed" wrapText="1"/>
    </xf>
    <xf numFmtId="170" fontId="47" fillId="0" borderId="0" xfId="0" applyNumberFormat="1" applyFont="1"/>
    <xf numFmtId="170" fontId="48" fillId="0" borderId="0" xfId="0" applyNumberFormat="1" applyFont="1"/>
    <xf numFmtId="0" fontId="49" fillId="0" borderId="0" xfId="0" applyFont="1" applyProtection="1">
      <protection locked="0"/>
    </xf>
    <xf numFmtId="0" fontId="0" fillId="0" borderId="5" xfId="0" applyBorder="1"/>
    <xf numFmtId="0" fontId="0" fillId="0" borderId="29" xfId="0" applyBorder="1"/>
    <xf numFmtId="0" fontId="8" fillId="0" borderId="29" xfId="0" applyFont="1" applyFill="1" applyBorder="1"/>
    <xf numFmtId="0" fontId="8" fillId="0" borderId="0" xfId="0" applyFont="1" applyFill="1" applyBorder="1"/>
    <xf numFmtId="170" fontId="1" fillId="0" borderId="0" xfId="0" applyNumberFormat="1" applyFont="1" applyAlignment="1">
      <alignment vertical="top"/>
    </xf>
    <xf numFmtId="170" fontId="1" fillId="0" borderId="29" xfId="0" applyNumberFormat="1" applyFont="1" applyBorder="1" applyAlignment="1">
      <alignment vertical="top"/>
    </xf>
    <xf numFmtId="170" fontId="3" fillId="0" borderId="5" xfId="0" applyNumberFormat="1" applyFont="1" applyBorder="1" applyAlignment="1">
      <alignment vertical="center"/>
    </xf>
    <xf numFmtId="0" fontId="49" fillId="0" borderId="5" xfId="0" applyFont="1" applyFill="1" applyBorder="1"/>
    <xf numFmtId="0" fontId="53" fillId="0" borderId="0" xfId="0" applyFont="1"/>
    <xf numFmtId="49" fontId="53" fillId="0" borderId="0" xfId="0" applyNumberFormat="1" applyFont="1" applyAlignment="1">
      <alignment horizontal="right"/>
    </xf>
    <xf numFmtId="49" fontId="53" fillId="0" borderId="0" xfId="0" applyNumberFormat="1" applyFont="1" applyAlignment="1">
      <alignment horizontal="left"/>
    </xf>
    <xf numFmtId="4" fontId="54" fillId="0" borderId="0" xfId="0" applyNumberFormat="1" applyFont="1"/>
    <xf numFmtId="4" fontId="53" fillId="0" borderId="0" xfId="0" applyNumberFormat="1" applyFont="1"/>
    <xf numFmtId="49" fontId="42" fillId="0" borderId="0" xfId="0" applyNumberFormat="1" applyFont="1" applyAlignment="1">
      <alignment horizontal="left" vertical="top"/>
    </xf>
    <xf numFmtId="0" fontId="42" fillId="0" borderId="0" xfId="0" applyFont="1" applyAlignment="1">
      <alignment vertical="top" wrapText="1"/>
    </xf>
    <xf numFmtId="4" fontId="42" fillId="0" borderId="0" xfId="0" applyNumberFormat="1" applyFont="1"/>
    <xf numFmtId="4" fontId="0" fillId="0" borderId="0" xfId="0" applyNumberFormat="1"/>
    <xf numFmtId="49" fontId="42" fillId="0" borderId="9" xfId="0" applyNumberFormat="1" applyFont="1" applyBorder="1" applyAlignment="1">
      <alignment horizontal="left" vertical="top"/>
    </xf>
    <xf numFmtId="0" fontId="42" fillId="0" borderId="9" xfId="0" applyFont="1" applyBorder="1" applyAlignment="1">
      <alignment vertical="top" wrapText="1"/>
    </xf>
    <xf numFmtId="4" fontId="42" fillId="0" borderId="9" xfId="0" applyNumberFormat="1" applyFont="1" applyBorder="1"/>
    <xf numFmtId="49" fontId="14" fillId="0" borderId="30" xfId="2" applyNumberFormat="1" applyFont="1" applyBorder="1" applyAlignment="1">
      <alignment horizontal="left" indent="1"/>
    </xf>
    <xf numFmtId="49" fontId="14" fillId="0" borderId="27" xfId="2" applyNumberFormat="1" applyFont="1" applyBorder="1" applyAlignment="1">
      <alignment horizontal="left"/>
    </xf>
    <xf numFmtId="0" fontId="15" fillId="0" borderId="27" xfId="2" applyFont="1" applyBorder="1"/>
    <xf numFmtId="164" fontId="14" fillId="0" borderId="31" xfId="2" applyNumberFormat="1" applyFont="1" applyBorder="1" applyAlignment="1">
      <alignment horizontal="right" vertical="center" wrapText="1" indent="2"/>
    </xf>
    <xf numFmtId="49" fontId="11" fillId="0" borderId="30" xfId="2" applyNumberFormat="1" applyFont="1" applyFill="1" applyBorder="1" applyAlignment="1">
      <alignment horizontal="left" vertical="center" indent="1"/>
    </xf>
    <xf numFmtId="0" fontId="11" fillId="0" borderId="27" xfId="2" applyFont="1" applyBorder="1"/>
    <xf numFmtId="0" fontId="9" fillId="0" borderId="27" xfId="2" applyFont="1" applyBorder="1"/>
    <xf numFmtId="164" fontId="15" fillId="0" borderId="31" xfId="2" applyNumberFormat="1" applyFont="1" applyBorder="1" applyAlignment="1">
      <alignment horizontal="right" vertical="center" wrapText="1" indent="2"/>
    </xf>
    <xf numFmtId="49" fontId="10" fillId="8" borderId="33" xfId="2" applyNumberFormat="1" applyFont="1" applyFill="1" applyBorder="1" applyAlignment="1">
      <alignment horizontal="left" vertical="center" indent="1"/>
    </xf>
    <xf numFmtId="0" fontId="10" fillId="8" borderId="32" xfId="2" applyFont="1" applyFill="1" applyBorder="1"/>
    <xf numFmtId="0" fontId="9" fillId="8" borderId="32" xfId="2" applyFill="1" applyBorder="1"/>
    <xf numFmtId="164" fontId="14" fillId="8" borderId="34" xfId="2" applyNumberFormat="1" applyFont="1" applyFill="1" applyBorder="1" applyAlignment="1">
      <alignment horizontal="right" vertical="center" wrapText="1" indent="2"/>
    </xf>
    <xf numFmtId="49" fontId="14" fillId="4" borderId="30" xfId="2" applyNumberFormat="1" applyFont="1" applyFill="1" applyBorder="1" applyAlignment="1">
      <alignment horizontal="left" indent="1"/>
    </xf>
    <xf numFmtId="49" fontId="13" fillId="4" borderId="27" xfId="2" applyNumberFormat="1" applyFont="1" applyFill="1" applyBorder="1" applyAlignment="1">
      <alignment horizontal="left"/>
    </xf>
    <xf numFmtId="0" fontId="15" fillId="4" borderId="27" xfId="2" applyFont="1" applyFill="1" applyBorder="1"/>
    <xf numFmtId="164" fontId="14" fillId="4" borderId="31" xfId="2" applyNumberFormat="1" applyFont="1" applyFill="1" applyBorder="1" applyAlignment="1">
      <alignment horizontal="right" vertical="center" wrapText="1" indent="2"/>
    </xf>
    <xf numFmtId="49" fontId="14" fillId="0" borderId="15" xfId="2" applyNumberFormat="1" applyFont="1" applyFill="1" applyBorder="1" applyAlignment="1">
      <alignment horizontal="left" indent="1"/>
    </xf>
    <xf numFmtId="0" fontId="15" fillId="0" borderId="0" xfId="2" applyFont="1" applyFill="1" applyBorder="1"/>
    <xf numFmtId="49" fontId="12" fillId="0" borderId="0" xfId="2" applyNumberFormat="1" applyFont="1" applyFill="1" applyBorder="1" applyAlignment="1">
      <alignment horizontal="left"/>
    </xf>
    <xf numFmtId="164" fontId="15" fillId="0" borderId="2" xfId="2" applyNumberFormat="1" applyFont="1" applyFill="1" applyBorder="1" applyAlignment="1">
      <alignment horizontal="right" vertical="center" wrapText="1" indent="2"/>
    </xf>
    <xf numFmtId="49" fontId="14" fillId="0" borderId="33" xfId="2" applyNumberFormat="1" applyFont="1" applyBorder="1" applyAlignment="1">
      <alignment horizontal="left" indent="1"/>
    </xf>
    <xf numFmtId="49" fontId="13" fillId="0" borderId="32" xfId="2" applyNumberFormat="1" applyFont="1" applyBorder="1" applyAlignment="1">
      <alignment horizontal="left"/>
    </xf>
    <xf numFmtId="0" fontId="12" fillId="0" borderId="32" xfId="2" applyFont="1" applyBorder="1" applyAlignment="1">
      <alignment horizontal="justify" vertical="center" wrapText="1"/>
    </xf>
    <xf numFmtId="164" fontId="10" fillId="0" borderId="34" xfId="2" applyNumberFormat="1" applyFont="1" applyBorder="1" applyAlignment="1">
      <alignment horizontal="right" vertical="center" wrapText="1" indent="2"/>
    </xf>
    <xf numFmtId="49" fontId="12" fillId="0" borderId="32" xfId="2" applyNumberFormat="1" applyFont="1" applyBorder="1" applyAlignment="1">
      <alignment horizontal="left"/>
    </xf>
    <xf numFmtId="164" fontId="11" fillId="0" borderId="34" xfId="2" applyNumberFormat="1" applyFont="1" applyBorder="1" applyAlignment="1">
      <alignment horizontal="right" vertical="center" wrapText="1" indent="2"/>
    </xf>
    <xf numFmtId="0" fontId="2" fillId="10" borderId="35" xfId="0" applyFont="1" applyFill="1" applyBorder="1" applyAlignment="1">
      <alignment horizontal="centerContinuous" vertical="justify"/>
    </xf>
    <xf numFmtId="0" fontId="2" fillId="10" borderId="36" xfId="0" applyFont="1" applyFill="1" applyBorder="1" applyAlignment="1">
      <alignment horizontal="centerContinuous" vertical="justify"/>
    </xf>
    <xf numFmtId="0" fontId="2" fillId="10" borderId="36" xfId="0" applyFont="1" applyFill="1" applyBorder="1" applyAlignment="1">
      <alignment horizontal="center" vertical="center"/>
    </xf>
    <xf numFmtId="4" fontId="2" fillId="10" borderId="36" xfId="0" applyNumberFormat="1" applyFont="1" applyFill="1" applyBorder="1" applyAlignment="1">
      <alignment horizontal="center" vertical="center"/>
    </xf>
    <xf numFmtId="4" fontId="2" fillId="10" borderId="37" xfId="0" applyNumberFormat="1" applyFont="1" applyFill="1" applyBorder="1" applyAlignment="1">
      <alignment horizontal="center" vertical="center"/>
    </xf>
    <xf numFmtId="0" fontId="6" fillId="0" borderId="38" xfId="0" applyFont="1" applyBorder="1" applyAlignment="1">
      <alignment horizontal="center"/>
    </xf>
    <xf numFmtId="0" fontId="6" fillId="0" borderId="2" xfId="0" applyFont="1" applyBorder="1"/>
    <xf numFmtId="0" fontId="6" fillId="0" borderId="2" xfId="0" applyFont="1" applyBorder="1" applyAlignment="1">
      <alignment horizontal="justify"/>
    </xf>
    <xf numFmtId="0" fontId="6" fillId="0" borderId="2" xfId="0" applyFont="1" applyBorder="1" applyAlignment="1">
      <alignment horizontal="center"/>
    </xf>
    <xf numFmtId="4" fontId="9" fillId="0" borderId="2" xfId="0" applyNumberFormat="1" applyFont="1" applyBorder="1"/>
    <xf numFmtId="4" fontId="6" fillId="0" borderId="39" xfId="0" applyNumberFormat="1" applyFont="1" applyBorder="1"/>
    <xf numFmtId="0" fontId="2" fillId="0" borderId="38" xfId="0" applyFont="1" applyBorder="1" applyAlignment="1">
      <alignment horizontal="center"/>
    </xf>
    <xf numFmtId="0" fontId="1" fillId="0" borderId="2" xfId="0" applyFont="1" applyBorder="1" applyAlignment="1">
      <alignment horizontal="left"/>
    </xf>
    <xf numFmtId="0" fontId="1" fillId="0" borderId="2" xfId="0" applyFont="1" applyBorder="1" applyAlignment="1">
      <alignment horizontal="justify"/>
    </xf>
    <xf numFmtId="0" fontId="2" fillId="0" borderId="2" xfId="0" applyFont="1" applyBorder="1" applyAlignment="1">
      <alignment horizontal="center"/>
    </xf>
    <xf numFmtId="0" fontId="2" fillId="0" borderId="40" xfId="0" applyFont="1" applyBorder="1" applyAlignment="1">
      <alignment horizontal="center"/>
    </xf>
    <xf numFmtId="0" fontId="1" fillId="0" borderId="7" xfId="0" applyFont="1" applyBorder="1" applyAlignment="1">
      <alignment horizontal="left"/>
    </xf>
    <xf numFmtId="0" fontId="1" fillId="0" borderId="7" xfId="0" applyFont="1" applyBorder="1" applyAlignment="1">
      <alignment horizontal="justify"/>
    </xf>
    <xf numFmtId="0" fontId="6" fillId="0" borderId="7" xfId="0" applyFont="1" applyBorder="1"/>
    <xf numFmtId="0" fontId="2" fillId="0" borderId="7" xfId="0" applyFont="1" applyBorder="1" applyAlignment="1">
      <alignment horizontal="center"/>
    </xf>
    <xf numFmtId="4" fontId="9" fillId="0" borderId="7" xfId="0" applyNumberFormat="1" applyFont="1" applyBorder="1"/>
    <xf numFmtId="4" fontId="6" fillId="0" borderId="41" xfId="0" applyNumberFormat="1" applyFont="1" applyBorder="1"/>
    <xf numFmtId="0" fontId="1" fillId="0" borderId="0" xfId="0" applyFont="1" applyAlignment="1">
      <alignment horizontal="left"/>
    </xf>
    <xf numFmtId="0" fontId="1" fillId="0" borderId="42" xfId="0" applyFont="1" applyBorder="1" applyAlignment="1">
      <alignment horizontal="justify"/>
    </xf>
    <xf numFmtId="0" fontId="6" fillId="0" borderId="11" xfId="0" applyFont="1" applyBorder="1"/>
    <xf numFmtId="0" fontId="2" fillId="0" borderId="42" xfId="0" applyFont="1" applyBorder="1" applyAlignment="1">
      <alignment horizontal="center"/>
    </xf>
    <xf numFmtId="4" fontId="9" fillId="0" borderId="11" xfId="0" applyNumberFormat="1" applyFont="1" applyBorder="1"/>
    <xf numFmtId="4" fontId="6" fillId="0" borderId="43" xfId="0" applyNumberFormat="1" applyFont="1" applyBorder="1"/>
    <xf numFmtId="0" fontId="7" fillId="0" borderId="40" xfId="0" applyFont="1" applyBorder="1" applyAlignment="1">
      <alignment horizontal="center"/>
    </xf>
    <xf numFmtId="49" fontId="9" fillId="0" borderId="6" xfId="0" applyNumberFormat="1" applyFont="1" applyBorder="1" applyAlignment="1">
      <alignment horizontal="left" wrapText="1"/>
    </xf>
    <xf numFmtId="0" fontId="26" fillId="0" borderId="20" xfId="0" applyFont="1" applyBorder="1" applyAlignment="1">
      <alignment vertical="top" wrapText="1"/>
    </xf>
    <xf numFmtId="49" fontId="9" fillId="0" borderId="13" xfId="0" applyNumberFormat="1" applyFont="1" applyBorder="1" applyAlignment="1">
      <alignment horizontal="right" wrapText="1"/>
    </xf>
    <xf numFmtId="2" fontId="9" fillId="0" borderId="20" xfId="0" applyNumberFormat="1" applyFont="1" applyBorder="1" applyAlignment="1">
      <alignment horizontal="center" wrapText="1"/>
    </xf>
    <xf numFmtId="165" fontId="9" fillId="0" borderId="13" xfId="0" applyNumberFormat="1" applyFont="1" applyBorder="1" applyAlignment="1">
      <alignment horizontal="right" wrapText="1"/>
    </xf>
    <xf numFmtId="4" fontId="6" fillId="0" borderId="44" xfId="0" applyNumberFormat="1" applyFont="1" applyBorder="1"/>
    <xf numFmtId="0" fontId="17" fillId="0" borderId="45" xfId="0" applyFont="1" applyBorder="1" applyAlignment="1">
      <alignment horizontal="justify"/>
    </xf>
    <xf numFmtId="0" fontId="9" fillId="0" borderId="15" xfId="0" applyFont="1" applyBorder="1"/>
    <xf numFmtId="0" fontId="17" fillId="0" borderId="45" xfId="0" applyFont="1" applyBorder="1" applyAlignment="1">
      <alignment horizontal="center"/>
    </xf>
    <xf numFmtId="4" fontId="9" fillId="0" borderId="15" xfId="0" applyNumberFormat="1" applyFont="1" applyBorder="1"/>
    <xf numFmtId="4" fontId="6" fillId="0" borderId="46" xfId="0" applyNumberFormat="1" applyFont="1" applyBorder="1"/>
    <xf numFmtId="0" fontId="26" fillId="0" borderId="6" xfId="0" applyFont="1" applyBorder="1" applyAlignment="1">
      <alignment horizontal="left" wrapText="1"/>
    </xf>
    <xf numFmtId="0" fontId="11" fillId="0" borderId="38" xfId="0" applyFont="1" applyBorder="1" applyAlignment="1">
      <alignment horizontal="center"/>
    </xf>
    <xf numFmtId="49" fontId="11" fillId="0" borderId="42" xfId="0" applyNumberFormat="1" applyFont="1" applyBorder="1" applyAlignment="1">
      <alignment horizontal="left"/>
    </xf>
    <xf numFmtId="49" fontId="11" fillId="0" borderId="42" xfId="0" applyNumberFormat="1" applyFont="1" applyBorder="1" applyAlignment="1">
      <alignment horizontal="justify"/>
    </xf>
    <xf numFmtId="0" fontId="56" fillId="0" borderId="42" xfId="0" applyFont="1" applyBorder="1"/>
    <xf numFmtId="0" fontId="11" fillId="0" borderId="42" xfId="0" applyFont="1" applyBorder="1" applyAlignment="1">
      <alignment horizontal="center"/>
    </xf>
    <xf numFmtId="4" fontId="11" fillId="0" borderId="11" xfId="0" applyNumberFormat="1" applyFont="1" applyBorder="1"/>
    <xf numFmtId="0" fontId="9" fillId="0" borderId="40" xfId="0" applyFont="1" applyBorder="1" applyAlignment="1">
      <alignment horizontal="center"/>
    </xf>
    <xf numFmtId="49" fontId="9" fillId="0" borderId="7" xfId="0" applyNumberFormat="1" applyFont="1" applyBorder="1" applyAlignment="1">
      <alignment horizontal="left"/>
    </xf>
    <xf numFmtId="49" fontId="9" fillId="0" borderId="7" xfId="0" applyNumberFormat="1" applyFont="1" applyBorder="1" applyAlignment="1">
      <alignment horizontal="justify" wrapText="1"/>
    </xf>
    <xf numFmtId="0" fontId="9" fillId="0" borderId="7" xfId="0" applyFont="1" applyBorder="1"/>
    <xf numFmtId="0" fontId="9" fillId="0" borderId="7" xfId="0" applyFont="1" applyBorder="1" applyAlignment="1">
      <alignment horizontal="center"/>
    </xf>
    <xf numFmtId="49" fontId="6" fillId="0" borderId="15" xfId="0" applyNumberFormat="1" applyFont="1" applyBorder="1" applyAlignment="1">
      <alignment horizontal="left"/>
    </xf>
    <xf numFmtId="49" fontId="6" fillId="0" borderId="45" xfId="0" applyNumberFormat="1" applyFont="1" applyBorder="1" applyAlignment="1">
      <alignment horizontal="justify"/>
    </xf>
    <xf numFmtId="0" fontId="6" fillId="0" borderId="15" xfId="0" applyFont="1" applyBorder="1"/>
    <xf numFmtId="0" fontId="6" fillId="0" borderId="15" xfId="0" applyFont="1" applyBorder="1" applyAlignment="1">
      <alignment horizontal="center"/>
    </xf>
    <xf numFmtId="4" fontId="32" fillId="0" borderId="15" xfId="0" applyNumberFormat="1" applyFont="1" applyBorder="1"/>
    <xf numFmtId="49" fontId="9" fillId="0" borderId="15" xfId="0" applyNumberFormat="1" applyFont="1" applyBorder="1" applyAlignment="1">
      <alignment horizontal="left"/>
    </xf>
    <xf numFmtId="0" fontId="6" fillId="0" borderId="40" xfId="0" applyFont="1" applyBorder="1" applyAlignment="1">
      <alignment horizontal="center"/>
    </xf>
    <xf numFmtId="0" fontId="9" fillId="0" borderId="20" xfId="0" applyFont="1" applyBorder="1"/>
    <xf numFmtId="4" fontId="9" fillId="0" borderId="41" xfId="0" applyNumberFormat="1" applyFont="1" applyBorder="1"/>
    <xf numFmtId="49" fontId="6" fillId="0" borderId="7" xfId="0" applyNumberFormat="1" applyFont="1" applyBorder="1" applyAlignment="1">
      <alignment horizontal="left"/>
    </xf>
    <xf numFmtId="49" fontId="6" fillId="0" borderId="7" xfId="0" applyNumberFormat="1" applyFont="1" applyBorder="1" applyAlignment="1">
      <alignment horizontal="justify"/>
    </xf>
    <xf numFmtId="0" fontId="6" fillId="0" borderId="7" xfId="0" applyFont="1" applyBorder="1" applyAlignment="1">
      <alignment horizontal="center"/>
    </xf>
    <xf numFmtId="4" fontId="32" fillId="0" borderId="7" xfId="0" applyNumberFormat="1" applyFont="1" applyBorder="1"/>
    <xf numFmtId="49" fontId="2" fillId="0" borderId="2" xfId="0" applyNumberFormat="1" applyFont="1" applyBorder="1" applyAlignment="1">
      <alignment horizontal="left"/>
    </xf>
    <xf numFmtId="0" fontId="2" fillId="0" borderId="2" xfId="0" applyFont="1" applyBorder="1" applyAlignment="1">
      <alignment horizontal="justify"/>
    </xf>
    <xf numFmtId="4" fontId="9" fillId="0" borderId="45" xfId="0" applyNumberFormat="1" applyFont="1" applyBorder="1"/>
    <xf numFmtId="49" fontId="6" fillId="0" borderId="2" xfId="0" applyNumberFormat="1" applyFont="1" applyBorder="1" applyAlignment="1">
      <alignment horizontal="left"/>
    </xf>
    <xf numFmtId="49" fontId="6" fillId="0" borderId="2" xfId="0" applyNumberFormat="1" applyFont="1" applyBorder="1" applyAlignment="1">
      <alignment horizontal="justify"/>
    </xf>
    <xf numFmtId="4" fontId="32" fillId="0" borderId="2" xfId="0" applyNumberFormat="1" applyFont="1" applyBorder="1"/>
    <xf numFmtId="49" fontId="6" fillId="0" borderId="7" xfId="9" applyNumberFormat="1" applyFont="1" applyFill="1" applyBorder="1" applyAlignment="1">
      <alignment horizontal="left"/>
    </xf>
    <xf numFmtId="0" fontId="6" fillId="0" borderId="47" xfId="0" applyFont="1" applyBorder="1" applyAlignment="1">
      <alignment horizontal="center"/>
    </xf>
    <xf numFmtId="49" fontId="6" fillId="0" borderId="48" xfId="9" applyNumberFormat="1" applyFont="1" applyFill="1" applyBorder="1" applyAlignment="1">
      <alignment horizontal="left"/>
    </xf>
    <xf numFmtId="49" fontId="9" fillId="0" borderId="49" xfId="0" applyNumberFormat="1" applyFont="1" applyBorder="1" applyAlignment="1">
      <alignment horizontal="justify" wrapText="1"/>
    </xf>
    <xf numFmtId="0" fontId="6" fillId="0" borderId="48" xfId="0" applyFont="1" applyBorder="1"/>
    <xf numFmtId="0" fontId="6" fillId="0" borderId="48" xfId="0" applyFont="1" applyBorder="1" applyAlignment="1">
      <alignment horizontal="center"/>
    </xf>
    <xf numFmtId="4" fontId="32" fillId="0" borderId="48" xfId="0" applyNumberFormat="1" applyFont="1" applyBorder="1"/>
    <xf numFmtId="4" fontId="6" fillId="0" borderId="50" xfId="0" applyNumberFormat="1" applyFont="1" applyBorder="1"/>
    <xf numFmtId="0" fontId="6" fillId="0" borderId="51" xfId="0" applyFont="1" applyBorder="1" applyAlignment="1">
      <alignment horizontal="center"/>
    </xf>
    <xf numFmtId="0" fontId="6" fillId="0" borderId="34" xfId="0" applyFont="1" applyBorder="1"/>
    <xf numFmtId="0" fontId="42" fillId="0" borderId="34" xfId="0" applyFont="1" applyBorder="1" applyAlignment="1">
      <alignment horizontal="justify"/>
    </xf>
    <xf numFmtId="0" fontId="6" fillId="0" borderId="34" xfId="0" applyFont="1" applyBorder="1" applyAlignment="1">
      <alignment horizontal="center"/>
    </xf>
    <xf numFmtId="4" fontId="9" fillId="0" borderId="34" xfId="0" applyNumberFormat="1" applyFont="1" applyBorder="1"/>
    <xf numFmtId="4" fontId="42" fillId="0" borderId="52" xfId="0" applyNumberFormat="1" applyFont="1" applyBorder="1"/>
    <xf numFmtId="49" fontId="9" fillId="8" borderId="45" xfId="0" applyNumberFormat="1" applyFont="1" applyFill="1" applyBorder="1" applyAlignment="1">
      <alignment horizontal="left" wrapText="1"/>
    </xf>
    <xf numFmtId="0" fontId="9" fillId="8" borderId="15" xfId="0" applyFont="1" applyFill="1" applyBorder="1"/>
    <xf numFmtId="0" fontId="9" fillId="8" borderId="15" xfId="0" applyFont="1" applyFill="1" applyBorder="1" applyAlignment="1">
      <alignment horizontal="center"/>
    </xf>
    <xf numFmtId="4" fontId="9" fillId="8" borderId="15" xfId="0" applyNumberFormat="1" applyFont="1" applyFill="1" applyBorder="1"/>
    <xf numFmtId="4" fontId="6" fillId="8" borderId="46" xfId="0" applyNumberFormat="1" applyFont="1" applyFill="1" applyBorder="1"/>
    <xf numFmtId="0" fontId="27" fillId="8" borderId="6" xfId="10" applyFont="1" applyFill="1" applyBorder="1" applyAlignment="1">
      <alignment horizontal="left" vertical="top" wrapText="1"/>
    </xf>
    <xf numFmtId="0" fontId="9" fillId="0" borderId="13" xfId="0" applyFont="1" applyBorder="1" applyAlignment="1">
      <alignment horizontal="left" wrapText="1"/>
    </xf>
    <xf numFmtId="0" fontId="6" fillId="0" borderId="20" xfId="0" applyFont="1" applyBorder="1"/>
    <xf numFmtId="49" fontId="10" fillId="0" borderId="33" xfId="2" applyNumberFormat="1" applyFont="1" applyBorder="1" applyAlignment="1">
      <alignment horizontal="left" vertical="center" indent="1"/>
    </xf>
    <xf numFmtId="49" fontId="10" fillId="0" borderId="32" xfId="2" applyNumberFormat="1" applyFont="1" applyBorder="1" applyAlignment="1">
      <alignment horizontal="left"/>
    </xf>
    <xf numFmtId="0" fontId="10" fillId="0" borderId="32" xfId="2" applyFont="1" applyBorder="1" applyAlignment="1">
      <alignment horizontal="justify" vertical="center" wrapText="1"/>
    </xf>
    <xf numFmtId="0" fontId="10" fillId="0" borderId="34" xfId="2" applyFont="1" applyBorder="1" applyAlignment="1">
      <alignment horizontal="justify" vertical="center" wrapText="1"/>
    </xf>
    <xf numFmtId="0" fontId="52" fillId="0" borderId="14" xfId="0" applyFont="1" applyBorder="1" applyAlignment="1">
      <alignment horizontal="left"/>
    </xf>
    <xf numFmtId="0" fontId="0" fillId="0" borderId="0" xfId="0" applyFill="1" applyAlignment="1">
      <alignment vertical="distributed" wrapText="1"/>
    </xf>
    <xf numFmtId="170" fontId="42" fillId="0" borderId="0" xfId="0" applyNumberFormat="1" applyFont="1" applyFill="1"/>
    <xf numFmtId="170" fontId="0" fillId="0" borderId="0" xfId="0" applyNumberFormat="1" applyFill="1"/>
    <xf numFmtId="0" fontId="35" fillId="0" borderId="0" xfId="0" applyFont="1" applyFill="1"/>
    <xf numFmtId="0" fontId="35" fillId="0" borderId="0" xfId="0" applyFont="1" applyFill="1" applyAlignment="1">
      <alignment vertical="distributed" wrapText="1"/>
    </xf>
    <xf numFmtId="170" fontId="45" fillId="0" borderId="0" xfId="0" applyNumberFormat="1" applyFont="1" applyFill="1"/>
    <xf numFmtId="170" fontId="46" fillId="0" borderId="0" xfId="0" applyNumberFormat="1" applyFont="1" applyFill="1"/>
    <xf numFmtId="0" fontId="20" fillId="0" borderId="0" xfId="0" applyFont="1" applyFill="1"/>
    <xf numFmtId="0" fontId="20" fillId="0" borderId="0" xfId="0" applyFont="1" applyFill="1" applyAlignment="1">
      <alignment vertical="distributed" wrapText="1"/>
    </xf>
    <xf numFmtId="170" fontId="24" fillId="0" borderId="0" xfId="0" applyNumberFormat="1" applyFont="1" applyFill="1"/>
    <xf numFmtId="170" fontId="20" fillId="0" borderId="0" xfId="0" applyNumberFormat="1" applyFont="1" applyFill="1"/>
    <xf numFmtId="0" fontId="47" fillId="0" borderId="0" xfId="0" applyFont="1" applyFill="1"/>
    <xf numFmtId="0" fontId="47" fillId="0" borderId="0" xfId="0" applyFont="1" applyFill="1" applyAlignment="1">
      <alignment vertical="distributed" wrapText="1"/>
    </xf>
    <xf numFmtId="170" fontId="47" fillId="0" borderId="0" xfId="0" applyNumberFormat="1" applyFont="1" applyFill="1"/>
    <xf numFmtId="170" fontId="48" fillId="0" borderId="0" xfId="0" applyNumberFormat="1" applyFont="1" applyFill="1"/>
    <xf numFmtId="0" fontId="10" fillId="3" borderId="0" xfId="4" applyFont="1" applyFill="1" applyAlignment="1">
      <alignment horizontal="left" vertical="top"/>
    </xf>
    <xf numFmtId="0" fontId="14" fillId="3" borderId="0" xfId="0" applyFont="1" applyFill="1" applyAlignment="1">
      <alignment horizontal="left" vertical="center"/>
    </xf>
    <xf numFmtId="49" fontId="0" fillId="3" borderId="0" xfId="0" applyNumberFormat="1" applyFill="1" applyAlignment="1">
      <alignment horizontal="center" vertical="center"/>
    </xf>
    <xf numFmtId="0" fontId="0" fillId="3" borderId="0" xfId="0" applyFill="1" applyAlignment="1">
      <alignment horizontal="left" vertical="top" wrapText="1"/>
    </xf>
    <xf numFmtId="0" fontId="14" fillId="3" borderId="0" xfId="0" applyFont="1" applyFill="1" applyAlignment="1">
      <alignment vertical="center"/>
    </xf>
    <xf numFmtId="0" fontId="42" fillId="5" borderId="0" xfId="0" applyFont="1" applyFill="1" applyAlignment="1">
      <alignment vertical="top" wrapText="1"/>
    </xf>
    <xf numFmtId="49" fontId="37" fillId="5" borderId="0" xfId="0" applyNumberFormat="1" applyFont="1" applyFill="1" applyAlignment="1">
      <alignment horizontal="left"/>
    </xf>
    <xf numFmtId="49" fontId="36" fillId="5" borderId="0" xfId="0" applyNumberFormat="1" applyFont="1" applyFill="1" applyAlignment="1">
      <alignment horizontal="left"/>
    </xf>
    <xf numFmtId="4" fontId="40" fillId="5" borderId="0" xfId="0" applyNumberFormat="1" applyFont="1" applyFill="1"/>
    <xf numFmtId="4" fontId="36" fillId="0" borderId="0" xfId="0" applyNumberFormat="1" applyFont="1" applyFill="1"/>
    <xf numFmtId="0" fontId="43" fillId="5" borderId="0" xfId="0" applyFont="1" applyFill="1" applyAlignment="1">
      <alignment vertical="distributed" wrapText="1"/>
    </xf>
    <xf numFmtId="0" fontId="8" fillId="5" borderId="0" xfId="0" applyFont="1" applyFill="1" applyAlignment="1">
      <alignment vertical="center"/>
    </xf>
    <xf numFmtId="4" fontId="38" fillId="5" borderId="0" xfId="0" applyNumberFormat="1" applyFont="1" applyFill="1"/>
    <xf numFmtId="49" fontId="10" fillId="0" borderId="0" xfId="2" applyNumberFormat="1" applyFont="1" applyFill="1" applyBorder="1" applyAlignment="1">
      <alignment horizontal="left" vertical="center" indent="1"/>
    </xf>
    <xf numFmtId="0" fontId="10" fillId="0" borderId="0" xfId="2" applyFont="1" applyFill="1" applyBorder="1"/>
    <xf numFmtId="0" fontId="9" fillId="0" borderId="0" xfId="2" applyFill="1" applyBorder="1"/>
    <xf numFmtId="164" fontId="14" fillId="0" borderId="0" xfId="2" applyNumberFormat="1" applyFont="1" applyFill="1" applyBorder="1" applyAlignment="1">
      <alignment horizontal="right" vertical="center" wrapText="1" indent="2"/>
    </xf>
    <xf numFmtId="49" fontId="9" fillId="0" borderId="45" xfId="0" applyNumberFormat="1" applyFont="1" applyBorder="1" applyAlignment="1">
      <alignment horizontal="justify" wrapText="1"/>
    </xf>
    <xf numFmtId="0" fontId="0" fillId="0" borderId="20" xfId="0" applyBorder="1" applyAlignment="1">
      <alignment horizontal="left" vertical="top" wrapText="1"/>
    </xf>
    <xf numFmtId="49" fontId="6" fillId="0" borderId="42" xfId="9" applyNumberFormat="1" applyFont="1" applyFill="1" applyBorder="1" applyAlignment="1">
      <alignment horizontal="left"/>
    </xf>
    <xf numFmtId="49" fontId="9" fillId="0" borderId="42" xfId="0" applyNumberFormat="1" applyFont="1" applyBorder="1" applyAlignment="1">
      <alignment horizontal="justify" wrapText="1"/>
    </xf>
    <xf numFmtId="0" fontId="0" fillId="0" borderId="20" xfId="0" applyBorder="1" applyAlignment="1">
      <alignment vertical="distributed" wrapText="1"/>
    </xf>
    <xf numFmtId="0" fontId="0" fillId="0" borderId="0" xfId="0" applyAlignment="1">
      <alignment horizontal="left"/>
    </xf>
    <xf numFmtId="2" fontId="0" fillId="0" borderId="0" xfId="0" applyNumberFormat="1" applyAlignment="1">
      <alignment horizontal="right" indent="1"/>
    </xf>
    <xf numFmtId="2" fontId="18" fillId="0" borderId="0" xfId="0" applyNumberFormat="1" applyFont="1" applyAlignment="1">
      <alignment horizontal="right" indent="1"/>
    </xf>
    <xf numFmtId="2" fontId="10" fillId="2" borderId="22" xfId="0" applyNumberFormat="1" applyFont="1" applyFill="1" applyBorder="1" applyAlignment="1">
      <alignment horizontal="center" vertical="center"/>
    </xf>
    <xf numFmtId="2" fontId="10" fillId="2" borderId="23" xfId="0" applyNumberFormat="1" applyFont="1" applyFill="1" applyBorder="1" applyAlignment="1">
      <alignment horizontal="center" vertical="center"/>
    </xf>
    <xf numFmtId="2" fontId="17" fillId="0" borderId="24" xfId="0" applyNumberFormat="1" applyFont="1" applyBorder="1" applyAlignment="1">
      <alignment horizontal="right" indent="1"/>
    </xf>
    <xf numFmtId="2" fontId="17" fillId="0" borderId="25" xfId="0" applyNumberFormat="1" applyFont="1" applyBorder="1" applyAlignment="1">
      <alignment horizontal="right" indent="1"/>
    </xf>
    <xf numFmtId="2" fontId="0" fillId="0" borderId="25" xfId="0" applyNumberFormat="1" applyBorder="1" applyAlignment="1">
      <alignment horizontal="right" indent="1"/>
    </xf>
    <xf numFmtId="2" fontId="17" fillId="0" borderId="25" xfId="0" applyNumberFormat="1" applyFont="1" applyBorder="1" applyAlignment="1" applyProtection="1">
      <alignment horizontal="right" indent="1"/>
      <protection locked="0"/>
    </xf>
    <xf numFmtId="2" fontId="0" fillId="0" borderId="25" xfId="0" applyNumberFormat="1" applyBorder="1" applyAlignment="1" applyProtection="1">
      <alignment horizontal="right" indent="1"/>
      <protection locked="0"/>
    </xf>
    <xf numFmtId="4" fontId="10" fillId="2" borderId="23" xfId="0" applyNumberFormat="1" applyFont="1" applyFill="1" applyBorder="1" applyAlignment="1">
      <alignment horizontal="center" vertical="center"/>
    </xf>
    <xf numFmtId="4" fontId="17" fillId="0" borderId="25" xfId="0" applyNumberFormat="1" applyFont="1" applyBorder="1" applyAlignment="1" applyProtection="1">
      <alignment horizontal="right" indent="1"/>
      <protection locked="0"/>
    </xf>
    <xf numFmtId="4" fontId="0" fillId="0" borderId="25" xfId="0" applyNumberFormat="1" applyBorder="1" applyAlignment="1" applyProtection="1">
      <alignment horizontal="right" indent="1"/>
      <protection locked="0"/>
    </xf>
    <xf numFmtId="165" fontId="18" fillId="0" borderId="0" xfId="0" applyNumberFormat="1" applyFont="1" applyAlignment="1">
      <alignment horizontal="right" indent="1"/>
    </xf>
    <xf numFmtId="0" fontId="18" fillId="0" borderId="0" xfId="0" applyFont="1" applyAlignment="1">
      <alignment horizontal="right" indent="1"/>
    </xf>
    <xf numFmtId="49" fontId="17" fillId="0" borderId="4" xfId="0" applyNumberFormat="1" applyFont="1" applyBorder="1" applyAlignment="1">
      <alignment horizontal="center" vertical="center"/>
    </xf>
    <xf numFmtId="49" fontId="10" fillId="0" borderId="19" xfId="0" applyNumberFormat="1" applyFont="1" applyBorder="1" applyAlignment="1">
      <alignment horizontal="center" vertical="center"/>
    </xf>
    <xf numFmtId="0" fontId="10" fillId="0" borderId="19" xfId="0" applyFont="1" applyBorder="1" applyAlignment="1">
      <alignment horizontal="center" vertical="center" wrapText="1"/>
    </xf>
    <xf numFmtId="4" fontId="10" fillId="0" borderId="19" xfId="0" applyNumberFormat="1" applyFont="1" applyBorder="1" applyAlignment="1">
      <alignment horizontal="center" vertical="center"/>
    </xf>
    <xf numFmtId="165" fontId="10" fillId="0" borderId="19" xfId="0" applyNumberFormat="1" applyFont="1" applyBorder="1" applyAlignment="1">
      <alignment horizontal="center" vertical="center"/>
    </xf>
    <xf numFmtId="165" fontId="10" fillId="0" borderId="3" xfId="0" applyNumberFormat="1" applyFont="1" applyBorder="1" applyAlignment="1">
      <alignment horizontal="center" vertical="center"/>
    </xf>
    <xf numFmtId="4" fontId="34" fillId="0" borderId="20" xfId="0" applyNumberFormat="1" applyFont="1" applyBorder="1" applyAlignment="1">
      <alignment horizontal="right" indent="1"/>
    </xf>
    <xf numFmtId="165" fontId="17" fillId="0" borderId="20" xfId="0" applyNumberFormat="1" applyFont="1" applyBorder="1" applyAlignment="1">
      <alignment horizontal="right" indent="1"/>
    </xf>
    <xf numFmtId="4" fontId="34" fillId="0" borderId="1" xfId="0" applyNumberFormat="1" applyFont="1" applyBorder="1" applyAlignment="1">
      <alignment horizontal="right" indent="1"/>
    </xf>
    <xf numFmtId="165" fontId="17" fillId="0" borderId="1" xfId="0" applyNumberFormat="1" applyFont="1" applyBorder="1" applyAlignment="1">
      <alignment horizontal="right" indent="1"/>
    </xf>
    <xf numFmtId="165" fontId="0" fillId="0" borderId="1" xfId="0" applyNumberFormat="1" applyBorder="1" applyAlignment="1">
      <alignment horizontal="right" indent="1"/>
    </xf>
    <xf numFmtId="165" fontId="0" fillId="0" borderId="1" xfId="0" applyNumberFormat="1" applyBorder="1" applyAlignment="1" applyProtection="1">
      <alignment horizontal="right" indent="1"/>
      <protection locked="0"/>
    </xf>
    <xf numFmtId="165" fontId="9" fillId="0" borderId="1" xfId="0" applyNumberFormat="1" applyFont="1" applyBorder="1" applyAlignment="1">
      <alignment horizontal="right" indent="1"/>
    </xf>
    <xf numFmtId="165" fontId="17" fillId="0" borderId="1" xfId="0" applyNumberFormat="1" applyFont="1" applyBorder="1" applyAlignment="1" applyProtection="1">
      <alignment horizontal="right" indent="1"/>
      <protection locked="0"/>
    </xf>
    <xf numFmtId="49" fontId="0" fillId="11" borderId="1" xfId="0" applyNumberFormat="1" applyFill="1" applyBorder="1" applyAlignment="1">
      <alignment horizontal="left" vertical="top"/>
    </xf>
    <xf numFmtId="49" fontId="9" fillId="11" borderId="1" xfId="0" applyNumberFormat="1" applyFont="1" applyFill="1" applyBorder="1" applyAlignment="1">
      <alignment horizontal="center" vertical="center"/>
    </xf>
    <xf numFmtId="0" fontId="9" fillId="11" borderId="1" xfId="0" applyFont="1" applyFill="1" applyBorder="1" applyAlignment="1">
      <alignment horizontal="left" vertical="top" wrapText="1"/>
    </xf>
    <xf numFmtId="49" fontId="0" fillId="11" borderId="53" xfId="0" applyNumberFormat="1" applyFill="1" applyBorder="1" applyAlignment="1">
      <alignment horizontal="left" vertical="top"/>
    </xf>
    <xf numFmtId="49" fontId="0" fillId="11" borderId="25" xfId="0" applyNumberFormat="1" applyFill="1" applyBorder="1" applyAlignment="1">
      <alignment horizontal="center" vertical="center"/>
    </xf>
    <xf numFmtId="49" fontId="0" fillId="11" borderId="25" xfId="0" applyNumberFormat="1" applyFill="1" applyBorder="1" applyAlignment="1">
      <alignment horizontal="left" vertical="top" wrapText="1"/>
    </xf>
    <xf numFmtId="49" fontId="0" fillId="11" borderId="1" xfId="0" applyNumberFormat="1" applyFill="1" applyBorder="1" applyAlignment="1">
      <alignment horizontal="center" vertical="center"/>
    </xf>
    <xf numFmtId="0" fontId="0" fillId="11" borderId="1" xfId="0" applyFill="1" applyBorder="1" applyAlignment="1">
      <alignment horizontal="left" vertical="top" wrapText="1"/>
    </xf>
    <xf numFmtId="49" fontId="0" fillId="11" borderId="25" xfId="0" applyNumberFormat="1" applyFill="1" applyBorder="1" applyAlignment="1">
      <alignment vertical="top" wrapText="1"/>
    </xf>
    <xf numFmtId="4" fontId="59" fillId="0" borderId="1" xfId="0" applyNumberFormat="1" applyFont="1" applyBorder="1" applyAlignment="1">
      <alignment horizontal="right"/>
    </xf>
    <xf numFmtId="4" fontId="34" fillId="0" borderId="1" xfId="0" applyNumberFormat="1" applyFont="1" applyBorder="1" applyAlignment="1">
      <alignment horizontal="right"/>
    </xf>
    <xf numFmtId="4" fontId="27" fillId="0" borderId="1" xfId="0" applyNumberFormat="1" applyFont="1" applyBorder="1" applyAlignment="1">
      <alignment horizontal="right"/>
    </xf>
    <xf numFmtId="49" fontId="0" fillId="0" borderId="1" xfId="0" applyNumberFormat="1" applyBorder="1" applyAlignment="1">
      <alignment horizontal="right"/>
    </xf>
    <xf numFmtId="49" fontId="17" fillId="0" borderId="1" xfId="0" applyNumberFormat="1" applyFont="1" applyBorder="1" applyAlignment="1">
      <alignment horizontal="right"/>
    </xf>
    <xf numFmtId="49" fontId="9" fillId="0" borderId="1" xfId="0" applyNumberFormat="1" applyFont="1" applyBorder="1" applyAlignment="1">
      <alignment horizontal="right"/>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right"/>
    </xf>
    <xf numFmtId="4" fontId="59" fillId="0" borderId="1" xfId="0" applyNumberFormat="1" applyFont="1" applyFill="1" applyBorder="1" applyAlignment="1">
      <alignment horizontal="right"/>
    </xf>
    <xf numFmtId="165" fontId="0" fillId="0" borderId="1" xfId="0" applyNumberFormat="1" applyFill="1" applyBorder="1" applyAlignment="1">
      <alignment horizontal="right" indent="1"/>
    </xf>
    <xf numFmtId="0" fontId="17" fillId="0" borderId="1" xfId="0" applyFont="1" applyFill="1" applyBorder="1" applyAlignment="1">
      <alignment horizontal="left" vertical="top" wrapText="1"/>
    </xf>
    <xf numFmtId="49" fontId="17" fillId="0" borderId="1" xfId="0" applyNumberFormat="1" applyFont="1" applyFill="1" applyBorder="1" applyAlignment="1">
      <alignment horizontal="right"/>
    </xf>
    <xf numFmtId="4" fontId="34" fillId="0" borderId="1" xfId="0" applyNumberFormat="1" applyFont="1" applyFill="1" applyBorder="1" applyAlignment="1">
      <alignment horizontal="right"/>
    </xf>
    <xf numFmtId="165" fontId="17" fillId="0" borderId="1" xfId="0" applyNumberFormat="1" applyFont="1" applyFill="1" applyBorder="1" applyAlignment="1">
      <alignment horizontal="right" indent="1"/>
    </xf>
    <xf numFmtId="0" fontId="0" fillId="0" borderId="1" xfId="0" applyFill="1" applyBorder="1" applyAlignment="1">
      <alignment horizontal="left" vertical="top" wrapText="1"/>
    </xf>
    <xf numFmtId="0" fontId="0" fillId="0" borderId="25" xfId="0" applyFill="1" applyBorder="1" applyAlignment="1">
      <alignment vertical="top" wrapText="1"/>
    </xf>
    <xf numFmtId="49" fontId="0" fillId="0" borderId="25" xfId="0" applyNumberFormat="1" applyFill="1" applyBorder="1" applyAlignment="1">
      <alignment horizontal="right"/>
    </xf>
    <xf numFmtId="4" fontId="59" fillId="0" borderId="25" xfId="0" applyNumberFormat="1" applyFont="1" applyFill="1" applyBorder="1" applyAlignment="1">
      <alignment horizontal="right"/>
    </xf>
    <xf numFmtId="171" fontId="0" fillId="0" borderId="25" xfId="0" applyNumberFormat="1" applyFill="1" applyBorder="1" applyAlignment="1">
      <alignment horizontal="right"/>
    </xf>
    <xf numFmtId="49" fontId="0" fillId="0" borderId="1" xfId="0" applyNumberFormat="1" applyFill="1" applyBorder="1" applyAlignment="1">
      <alignment horizontal="right"/>
    </xf>
    <xf numFmtId="49" fontId="0" fillId="0" borderId="25" xfId="0" applyNumberFormat="1" applyFill="1" applyBorder="1" applyAlignment="1">
      <alignment vertical="top" wrapText="1"/>
    </xf>
    <xf numFmtId="171" fontId="0" fillId="0" borderId="25" xfId="0" applyNumberFormat="1" applyFill="1" applyBorder="1"/>
    <xf numFmtId="49" fontId="9" fillId="3" borderId="1" xfId="0" applyNumberFormat="1" applyFont="1" applyFill="1" applyBorder="1" applyAlignment="1">
      <alignment horizontal="left" vertical="top"/>
    </xf>
    <xf numFmtId="49" fontId="9" fillId="3" borderId="1" xfId="0" applyNumberFormat="1" applyFont="1" applyFill="1" applyBorder="1" applyAlignment="1">
      <alignment horizontal="center" vertical="center"/>
    </xf>
    <xf numFmtId="0" fontId="9" fillId="3" borderId="1" xfId="0" applyFont="1" applyFill="1" applyBorder="1" applyAlignment="1">
      <alignment horizontal="left" vertical="top" wrapText="1"/>
    </xf>
    <xf numFmtId="0" fontId="35" fillId="3" borderId="0" xfId="0" applyFont="1" applyFill="1" applyAlignment="1">
      <alignment vertical="distributed" wrapText="1"/>
    </xf>
    <xf numFmtId="0" fontId="35" fillId="3" borderId="0" xfId="0" applyFont="1" applyFill="1"/>
    <xf numFmtId="170" fontId="45" fillId="3" borderId="0" xfId="0" applyNumberFormat="1" applyFont="1" applyFill="1"/>
    <xf numFmtId="170" fontId="46" fillId="3" borderId="0" xfId="0" applyNumberFormat="1" applyFont="1" applyFill="1"/>
    <xf numFmtId="49" fontId="0" fillId="3" borderId="1" xfId="0" applyNumberFormat="1" applyFill="1" applyBorder="1" applyAlignment="1">
      <alignment horizontal="left" vertical="top"/>
    </xf>
    <xf numFmtId="49" fontId="39" fillId="3" borderId="0" xfId="0" applyNumberFormat="1" applyFont="1" applyFill="1" applyAlignment="1">
      <alignment horizontal="right"/>
    </xf>
    <xf numFmtId="49" fontId="39" fillId="3" borderId="0" xfId="0" applyNumberFormat="1" applyFont="1" applyFill="1" applyAlignment="1">
      <alignment horizontal="left"/>
    </xf>
    <xf numFmtId="0" fontId="53" fillId="3" borderId="0" xfId="0" applyFont="1" applyFill="1"/>
    <xf numFmtId="49" fontId="36" fillId="3" borderId="0" xfId="0" applyNumberFormat="1" applyFont="1" applyFill="1" applyAlignment="1">
      <alignment horizontal="right"/>
    </xf>
    <xf numFmtId="0" fontId="55" fillId="4" borderId="0" xfId="0" applyFont="1" applyFill="1" applyAlignment="1">
      <alignment horizontal="center"/>
    </xf>
    <xf numFmtId="0" fontId="10" fillId="8" borderId="0" xfId="2" applyFont="1" applyFill="1" applyAlignment="1">
      <alignment horizontal="center"/>
    </xf>
    <xf numFmtId="0" fontId="11" fillId="0" borderId="0" xfId="0" applyFont="1" applyAlignment="1">
      <alignment horizontal="left" wrapText="1"/>
    </xf>
    <xf numFmtId="49" fontId="11" fillId="0" borderId="0" xfId="2" applyNumberFormat="1" applyFont="1" applyFill="1" applyBorder="1" applyAlignment="1">
      <alignment horizontal="left" vertical="center"/>
    </xf>
    <xf numFmtId="49" fontId="10" fillId="5" borderId="26" xfId="2" applyNumberFormat="1" applyFont="1" applyFill="1" applyBorder="1" applyAlignment="1">
      <alignment horizontal="center" vertical="center"/>
    </xf>
    <xf numFmtId="49" fontId="10" fillId="5" borderId="27" xfId="2" applyNumberFormat="1" applyFont="1" applyFill="1" applyBorder="1" applyAlignment="1">
      <alignment horizontal="center" vertical="center"/>
    </xf>
    <xf numFmtId="49" fontId="10" fillId="5" borderId="28" xfId="2" applyNumberFormat="1" applyFont="1" applyFill="1" applyBorder="1" applyAlignment="1">
      <alignment horizontal="center" vertical="center"/>
    </xf>
    <xf numFmtId="49" fontId="10" fillId="9" borderId="26" xfId="2" applyNumberFormat="1" applyFont="1" applyFill="1" applyBorder="1" applyAlignment="1">
      <alignment horizontal="center" vertical="center"/>
    </xf>
    <xf numFmtId="49" fontId="10" fillId="9" borderId="27" xfId="2" applyNumberFormat="1" applyFont="1" applyFill="1" applyBorder="1" applyAlignment="1">
      <alignment horizontal="center" vertical="center"/>
    </xf>
    <xf numFmtId="49" fontId="10" fillId="9" borderId="28" xfId="2" applyNumberFormat="1" applyFont="1" applyFill="1" applyBorder="1" applyAlignment="1">
      <alignment horizontal="center" vertical="center"/>
    </xf>
    <xf numFmtId="0" fontId="50" fillId="5" borderId="8" xfId="0" applyFont="1" applyFill="1" applyBorder="1" applyAlignment="1">
      <alignment horizontal="center"/>
    </xf>
    <xf numFmtId="0" fontId="51" fillId="5" borderId="9" xfId="0" applyFont="1" applyFill="1" applyBorder="1" applyAlignment="1">
      <alignment horizontal="center"/>
    </xf>
    <xf numFmtId="0" fontId="51" fillId="5" borderId="10" xfId="0" applyFont="1" applyFill="1" applyBorder="1" applyAlignment="1">
      <alignment horizontal="center"/>
    </xf>
    <xf numFmtId="0" fontId="52" fillId="0" borderId="12" xfId="0" applyFont="1" applyFill="1" applyBorder="1" applyAlignment="1">
      <alignment horizontal="center"/>
    </xf>
    <xf numFmtId="0" fontId="52" fillId="0" borderId="0" xfId="0" applyFont="1" applyAlignment="1">
      <alignment horizontal="left"/>
    </xf>
    <xf numFmtId="0" fontId="50" fillId="3" borderId="8" xfId="0" applyFont="1" applyFill="1" applyBorder="1" applyAlignment="1">
      <alignment horizontal="center"/>
    </xf>
    <xf numFmtId="0" fontId="51" fillId="3" borderId="9" xfId="0" applyFont="1" applyFill="1" applyBorder="1" applyAlignment="1">
      <alignment horizontal="center"/>
    </xf>
    <xf numFmtId="0" fontId="51" fillId="3" borderId="10" xfId="0" applyFont="1" applyFill="1" applyBorder="1" applyAlignment="1">
      <alignment horizontal="center"/>
    </xf>
    <xf numFmtId="0" fontId="58" fillId="3" borderId="32" xfId="0" applyFont="1" applyFill="1" applyBorder="1" applyAlignment="1">
      <alignment horizontal="center"/>
    </xf>
    <xf numFmtId="0" fontId="13" fillId="3" borderId="0" xfId="0" applyFont="1" applyFill="1" applyAlignment="1">
      <alignment horizontal="left" vertical="top" wrapText="1"/>
    </xf>
  </cellXfs>
  <cellStyles count="11">
    <cellStyle name="Comma" xfId="9" builtinId="3"/>
    <cellStyle name="Navadno 2" xfId="2"/>
    <cellStyle name="Navadno 2 2" xfId="1"/>
    <cellStyle name="Navadno 4" xfId="4"/>
    <cellStyle name="Navadno 6" xfId="6"/>
    <cellStyle name="Navadno_List1" xfId="10"/>
    <cellStyle name="Navadno_Popis_LENA_LEVEC_PGD" xfId="8"/>
    <cellStyle name="Navadno_Prazen popis1" xfId="5"/>
    <cellStyle name="Navadno_TUS_Planet popis" xfId="7"/>
    <cellStyle name="Normal" xfId="0" builtinId="0"/>
    <cellStyle name="Normal 4" xfId="3"/>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2162175</xdr:colOff>
      <xdr:row>5</xdr:row>
      <xdr:rowOff>0</xdr:rowOff>
    </xdr:from>
    <xdr:ext cx="152400" cy="314325"/>
    <xdr:sp macro="" textlink="">
      <xdr:nvSpPr>
        <xdr:cNvPr id="2" name="Text Box 1">
          <a:extLst>
            <a:ext uri="{FF2B5EF4-FFF2-40B4-BE49-F238E27FC236}">
              <a16:creationId xmlns:a16="http://schemas.microsoft.com/office/drawing/2014/main" id="{F898C6F4-625D-4BDE-B4C2-B196F94BAC30}"/>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3" name="Text Box 118">
          <a:extLst>
            <a:ext uri="{FF2B5EF4-FFF2-40B4-BE49-F238E27FC236}">
              <a16:creationId xmlns:a16="http://schemas.microsoft.com/office/drawing/2014/main" id="{42BBCF22-4F68-4B9E-82ED-B67C902255C2}"/>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4" name="Text Box 1">
          <a:extLst>
            <a:ext uri="{FF2B5EF4-FFF2-40B4-BE49-F238E27FC236}">
              <a16:creationId xmlns:a16="http://schemas.microsoft.com/office/drawing/2014/main" id="{D10568BD-0D25-4080-BC31-EB74BFBD8610}"/>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5" name="Text Box 118">
          <a:extLst>
            <a:ext uri="{FF2B5EF4-FFF2-40B4-BE49-F238E27FC236}">
              <a16:creationId xmlns:a16="http://schemas.microsoft.com/office/drawing/2014/main" id="{1089237A-68BD-43DC-BFD9-48B6606E83B3}"/>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6" name="Text Box 1">
          <a:extLst>
            <a:ext uri="{FF2B5EF4-FFF2-40B4-BE49-F238E27FC236}">
              <a16:creationId xmlns:a16="http://schemas.microsoft.com/office/drawing/2014/main" id="{AD082202-E82C-42C4-A352-CAD6C84256DF}"/>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7" name="Text Box 118">
          <a:extLst>
            <a:ext uri="{FF2B5EF4-FFF2-40B4-BE49-F238E27FC236}">
              <a16:creationId xmlns:a16="http://schemas.microsoft.com/office/drawing/2014/main" id="{6D17C877-47AF-4665-B82A-27D37BF63867}"/>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61925" cy="314325"/>
    <xdr:sp macro="" textlink="">
      <xdr:nvSpPr>
        <xdr:cNvPr id="8" name="Text Box 1">
          <a:extLst>
            <a:ext uri="{FF2B5EF4-FFF2-40B4-BE49-F238E27FC236}">
              <a16:creationId xmlns:a16="http://schemas.microsoft.com/office/drawing/2014/main" id="{646423F9-AAA8-497F-8589-35EA1D1ED48E}"/>
            </a:ext>
          </a:extLst>
        </xdr:cNvPr>
        <xdr:cNvSpPr txBox="1">
          <a:spLocks noChangeArrowheads="1"/>
        </xdr:cNvSpPr>
      </xdr:nvSpPr>
      <xdr:spPr bwMode="auto">
        <a:xfrm>
          <a:off x="3076575" y="132397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61925" cy="314325"/>
    <xdr:sp macro="" textlink="">
      <xdr:nvSpPr>
        <xdr:cNvPr id="9" name="Text Box 118">
          <a:extLst>
            <a:ext uri="{FF2B5EF4-FFF2-40B4-BE49-F238E27FC236}">
              <a16:creationId xmlns:a16="http://schemas.microsoft.com/office/drawing/2014/main" id="{D5FB11E9-D89A-496D-815B-8774809E2CF6}"/>
            </a:ext>
          </a:extLst>
        </xdr:cNvPr>
        <xdr:cNvSpPr txBox="1">
          <a:spLocks noChangeArrowheads="1"/>
        </xdr:cNvSpPr>
      </xdr:nvSpPr>
      <xdr:spPr bwMode="auto">
        <a:xfrm>
          <a:off x="3076575" y="132397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10" name="Text Box 1">
          <a:extLst>
            <a:ext uri="{FF2B5EF4-FFF2-40B4-BE49-F238E27FC236}">
              <a16:creationId xmlns:a16="http://schemas.microsoft.com/office/drawing/2014/main" id="{423A1C1F-4C0C-4F8C-9601-E36ACF37738E}"/>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11" name="Text Box 118">
          <a:extLst>
            <a:ext uri="{FF2B5EF4-FFF2-40B4-BE49-F238E27FC236}">
              <a16:creationId xmlns:a16="http://schemas.microsoft.com/office/drawing/2014/main" id="{3C6E484A-9AE1-4F5E-BC91-2D6047F4ADE1}"/>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12" name="Text Box 1">
          <a:extLst>
            <a:ext uri="{FF2B5EF4-FFF2-40B4-BE49-F238E27FC236}">
              <a16:creationId xmlns:a16="http://schemas.microsoft.com/office/drawing/2014/main" id="{5EC7C906-E15A-46FB-AAF6-AA31A6F20941}"/>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13" name="Text Box 118">
          <a:extLst>
            <a:ext uri="{FF2B5EF4-FFF2-40B4-BE49-F238E27FC236}">
              <a16:creationId xmlns:a16="http://schemas.microsoft.com/office/drawing/2014/main" id="{A64FF71E-45B8-4066-924C-8B30988009FB}"/>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14" name="Text Box 1">
          <a:extLst>
            <a:ext uri="{FF2B5EF4-FFF2-40B4-BE49-F238E27FC236}">
              <a16:creationId xmlns:a16="http://schemas.microsoft.com/office/drawing/2014/main" id="{79AF2F9A-1E08-43C4-AEEA-B19459CFCD5C}"/>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314325"/>
    <xdr:sp macro="" textlink="">
      <xdr:nvSpPr>
        <xdr:cNvPr id="15" name="Text Box 118">
          <a:extLst>
            <a:ext uri="{FF2B5EF4-FFF2-40B4-BE49-F238E27FC236}">
              <a16:creationId xmlns:a16="http://schemas.microsoft.com/office/drawing/2014/main" id="{ED68023A-66AB-4546-989E-03A903C54FA6}"/>
            </a:ext>
          </a:extLst>
        </xdr:cNvPr>
        <xdr:cNvSpPr txBox="1">
          <a:spLocks noChangeArrowheads="1"/>
        </xdr:cNvSpPr>
      </xdr:nvSpPr>
      <xdr:spPr bwMode="auto">
        <a:xfrm>
          <a:off x="3076575" y="1323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61925" cy="314325"/>
    <xdr:sp macro="" textlink="">
      <xdr:nvSpPr>
        <xdr:cNvPr id="16" name="Text Box 1">
          <a:extLst>
            <a:ext uri="{FF2B5EF4-FFF2-40B4-BE49-F238E27FC236}">
              <a16:creationId xmlns:a16="http://schemas.microsoft.com/office/drawing/2014/main" id="{58AD1803-FE12-4D15-9605-239AF1351A60}"/>
            </a:ext>
          </a:extLst>
        </xdr:cNvPr>
        <xdr:cNvSpPr txBox="1">
          <a:spLocks noChangeArrowheads="1"/>
        </xdr:cNvSpPr>
      </xdr:nvSpPr>
      <xdr:spPr bwMode="auto">
        <a:xfrm>
          <a:off x="3076575" y="132397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2162175</xdr:colOff>
      <xdr:row>7</xdr:row>
      <xdr:rowOff>0</xdr:rowOff>
    </xdr:from>
    <xdr:to>
      <xdr:col>2</xdr:col>
      <xdr:colOff>2238375</xdr:colOff>
      <xdr:row>7</xdr:row>
      <xdr:rowOff>152401</xdr:rowOff>
    </xdr:to>
    <xdr:sp macro="" textlink="">
      <xdr:nvSpPr>
        <xdr:cNvPr id="17" name="Text Box 1">
          <a:extLst>
            <a:ext uri="{FF2B5EF4-FFF2-40B4-BE49-F238E27FC236}">
              <a16:creationId xmlns:a16="http://schemas.microsoft.com/office/drawing/2014/main" id="{7D800585-5F56-4B1E-8F66-6BDBFCB99143}"/>
            </a:ext>
          </a:extLst>
        </xdr:cNvPr>
        <xdr:cNvSpPr txBox="1">
          <a:spLocks noChangeArrowheads="1"/>
        </xdr:cNvSpPr>
      </xdr:nvSpPr>
      <xdr:spPr bwMode="auto">
        <a:xfrm>
          <a:off x="3076575" y="183832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2162175</xdr:colOff>
      <xdr:row>7</xdr:row>
      <xdr:rowOff>0</xdr:rowOff>
    </xdr:from>
    <xdr:to>
      <xdr:col>2</xdr:col>
      <xdr:colOff>2238375</xdr:colOff>
      <xdr:row>7</xdr:row>
      <xdr:rowOff>152401</xdr:rowOff>
    </xdr:to>
    <xdr:sp macro="" textlink="">
      <xdr:nvSpPr>
        <xdr:cNvPr id="18" name="Text Box 118">
          <a:extLst>
            <a:ext uri="{FF2B5EF4-FFF2-40B4-BE49-F238E27FC236}">
              <a16:creationId xmlns:a16="http://schemas.microsoft.com/office/drawing/2014/main" id="{8F5D386A-56F1-4AC7-8DFA-DB5702BFE931}"/>
            </a:ext>
          </a:extLst>
        </xdr:cNvPr>
        <xdr:cNvSpPr txBox="1">
          <a:spLocks noChangeArrowheads="1"/>
        </xdr:cNvSpPr>
      </xdr:nvSpPr>
      <xdr:spPr bwMode="auto">
        <a:xfrm>
          <a:off x="3076575" y="183832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2162175</xdr:colOff>
      <xdr:row>7</xdr:row>
      <xdr:rowOff>0</xdr:rowOff>
    </xdr:from>
    <xdr:to>
      <xdr:col>2</xdr:col>
      <xdr:colOff>2238375</xdr:colOff>
      <xdr:row>7</xdr:row>
      <xdr:rowOff>152401</xdr:rowOff>
    </xdr:to>
    <xdr:sp macro="" textlink="">
      <xdr:nvSpPr>
        <xdr:cNvPr id="19" name="Text Box 1">
          <a:extLst>
            <a:ext uri="{FF2B5EF4-FFF2-40B4-BE49-F238E27FC236}">
              <a16:creationId xmlns:a16="http://schemas.microsoft.com/office/drawing/2014/main" id="{CFE77AE3-8B61-4D3D-8A33-5374EAAC79DD}"/>
            </a:ext>
          </a:extLst>
        </xdr:cNvPr>
        <xdr:cNvSpPr txBox="1">
          <a:spLocks noChangeArrowheads="1"/>
        </xdr:cNvSpPr>
      </xdr:nvSpPr>
      <xdr:spPr bwMode="auto">
        <a:xfrm>
          <a:off x="3076575" y="183832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2162175</xdr:colOff>
      <xdr:row>7</xdr:row>
      <xdr:rowOff>0</xdr:rowOff>
    </xdr:from>
    <xdr:to>
      <xdr:col>2</xdr:col>
      <xdr:colOff>2238375</xdr:colOff>
      <xdr:row>7</xdr:row>
      <xdr:rowOff>152401</xdr:rowOff>
    </xdr:to>
    <xdr:sp macro="" textlink="">
      <xdr:nvSpPr>
        <xdr:cNvPr id="20" name="Text Box 118">
          <a:extLst>
            <a:ext uri="{FF2B5EF4-FFF2-40B4-BE49-F238E27FC236}">
              <a16:creationId xmlns:a16="http://schemas.microsoft.com/office/drawing/2014/main" id="{892C535F-8E79-4C65-B6FD-6A91459BC22E}"/>
            </a:ext>
          </a:extLst>
        </xdr:cNvPr>
        <xdr:cNvSpPr txBox="1">
          <a:spLocks noChangeArrowheads="1"/>
        </xdr:cNvSpPr>
      </xdr:nvSpPr>
      <xdr:spPr bwMode="auto">
        <a:xfrm>
          <a:off x="3076575" y="183832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2162175</xdr:colOff>
      <xdr:row>7</xdr:row>
      <xdr:rowOff>0</xdr:rowOff>
    </xdr:from>
    <xdr:to>
      <xdr:col>3</xdr:col>
      <xdr:colOff>57150</xdr:colOff>
      <xdr:row>7</xdr:row>
      <xdr:rowOff>152401</xdr:rowOff>
    </xdr:to>
    <xdr:sp macro="" textlink="">
      <xdr:nvSpPr>
        <xdr:cNvPr id="21" name="Text Box 1">
          <a:extLst>
            <a:ext uri="{FF2B5EF4-FFF2-40B4-BE49-F238E27FC236}">
              <a16:creationId xmlns:a16="http://schemas.microsoft.com/office/drawing/2014/main" id="{F733A57A-5735-490F-9E24-239787DAF11E}"/>
            </a:ext>
          </a:extLst>
        </xdr:cNvPr>
        <xdr:cNvSpPr txBox="1">
          <a:spLocks noChangeArrowheads="1"/>
        </xdr:cNvSpPr>
      </xdr:nvSpPr>
      <xdr:spPr bwMode="auto">
        <a:xfrm>
          <a:off x="3076575" y="183832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2162175</xdr:colOff>
      <xdr:row>7</xdr:row>
      <xdr:rowOff>0</xdr:rowOff>
    </xdr:from>
    <xdr:to>
      <xdr:col>3</xdr:col>
      <xdr:colOff>57150</xdr:colOff>
      <xdr:row>7</xdr:row>
      <xdr:rowOff>152401</xdr:rowOff>
    </xdr:to>
    <xdr:sp macro="" textlink="">
      <xdr:nvSpPr>
        <xdr:cNvPr id="22" name="Text Box 118">
          <a:extLst>
            <a:ext uri="{FF2B5EF4-FFF2-40B4-BE49-F238E27FC236}">
              <a16:creationId xmlns:a16="http://schemas.microsoft.com/office/drawing/2014/main" id="{240979CB-E210-4F3E-AB29-B2AACFA0D51B}"/>
            </a:ext>
          </a:extLst>
        </xdr:cNvPr>
        <xdr:cNvSpPr txBox="1">
          <a:spLocks noChangeArrowheads="1"/>
        </xdr:cNvSpPr>
      </xdr:nvSpPr>
      <xdr:spPr bwMode="auto">
        <a:xfrm>
          <a:off x="3076575" y="183832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2162175</xdr:colOff>
      <xdr:row>7</xdr:row>
      <xdr:rowOff>0</xdr:rowOff>
    </xdr:from>
    <xdr:to>
      <xdr:col>3</xdr:col>
      <xdr:colOff>57150</xdr:colOff>
      <xdr:row>7</xdr:row>
      <xdr:rowOff>152401</xdr:rowOff>
    </xdr:to>
    <xdr:sp macro="" textlink="">
      <xdr:nvSpPr>
        <xdr:cNvPr id="23" name="Text Box 1">
          <a:extLst>
            <a:ext uri="{FF2B5EF4-FFF2-40B4-BE49-F238E27FC236}">
              <a16:creationId xmlns:a16="http://schemas.microsoft.com/office/drawing/2014/main" id="{DA624472-A3BD-4350-9C3B-C22190A98613}"/>
            </a:ext>
          </a:extLst>
        </xdr:cNvPr>
        <xdr:cNvSpPr txBox="1">
          <a:spLocks noChangeArrowheads="1"/>
        </xdr:cNvSpPr>
      </xdr:nvSpPr>
      <xdr:spPr bwMode="auto">
        <a:xfrm>
          <a:off x="3076575" y="183832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2162175</xdr:colOff>
      <xdr:row>7</xdr:row>
      <xdr:rowOff>0</xdr:rowOff>
    </xdr:from>
    <xdr:to>
      <xdr:col>3</xdr:col>
      <xdr:colOff>57150</xdr:colOff>
      <xdr:row>7</xdr:row>
      <xdr:rowOff>152401</xdr:rowOff>
    </xdr:to>
    <xdr:sp macro="" textlink="">
      <xdr:nvSpPr>
        <xdr:cNvPr id="24" name="Text Box 118">
          <a:extLst>
            <a:ext uri="{FF2B5EF4-FFF2-40B4-BE49-F238E27FC236}">
              <a16:creationId xmlns:a16="http://schemas.microsoft.com/office/drawing/2014/main" id="{457FBB6D-7C92-44FE-BEFC-F452AAB1D983}"/>
            </a:ext>
          </a:extLst>
        </xdr:cNvPr>
        <xdr:cNvSpPr txBox="1">
          <a:spLocks noChangeArrowheads="1"/>
        </xdr:cNvSpPr>
      </xdr:nvSpPr>
      <xdr:spPr bwMode="auto">
        <a:xfrm>
          <a:off x="3076575" y="183832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2162175</xdr:colOff>
      <xdr:row>6</xdr:row>
      <xdr:rowOff>0</xdr:rowOff>
    </xdr:from>
    <xdr:ext cx="152400" cy="314325"/>
    <xdr:sp macro="" textlink="">
      <xdr:nvSpPr>
        <xdr:cNvPr id="25" name="Text Box 1">
          <a:extLst>
            <a:ext uri="{FF2B5EF4-FFF2-40B4-BE49-F238E27FC236}">
              <a16:creationId xmlns:a16="http://schemas.microsoft.com/office/drawing/2014/main" id="{3198687D-E4E7-4DFB-B6B7-550AD717D28F}"/>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26" name="Text Box 118">
          <a:extLst>
            <a:ext uri="{FF2B5EF4-FFF2-40B4-BE49-F238E27FC236}">
              <a16:creationId xmlns:a16="http://schemas.microsoft.com/office/drawing/2014/main" id="{20747EBD-04F2-4E67-A972-A1363FC65AE7}"/>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27" name="Text Box 1">
          <a:extLst>
            <a:ext uri="{FF2B5EF4-FFF2-40B4-BE49-F238E27FC236}">
              <a16:creationId xmlns:a16="http://schemas.microsoft.com/office/drawing/2014/main" id="{D756E51E-654F-49CF-BD11-2D428133615B}"/>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28" name="Text Box 118">
          <a:extLst>
            <a:ext uri="{FF2B5EF4-FFF2-40B4-BE49-F238E27FC236}">
              <a16:creationId xmlns:a16="http://schemas.microsoft.com/office/drawing/2014/main" id="{DD5AE246-D63C-4FE4-AD80-7F52F4192EB7}"/>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29" name="Text Box 1">
          <a:extLst>
            <a:ext uri="{FF2B5EF4-FFF2-40B4-BE49-F238E27FC236}">
              <a16:creationId xmlns:a16="http://schemas.microsoft.com/office/drawing/2014/main" id="{9D03F163-BF85-4C28-87F8-758780A00D7A}"/>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30" name="Text Box 118">
          <a:extLst>
            <a:ext uri="{FF2B5EF4-FFF2-40B4-BE49-F238E27FC236}">
              <a16:creationId xmlns:a16="http://schemas.microsoft.com/office/drawing/2014/main" id="{8B9BA6B8-FF87-4F72-A0D9-9B7BA718DCF5}"/>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61925" cy="314325"/>
    <xdr:sp macro="" textlink="">
      <xdr:nvSpPr>
        <xdr:cNvPr id="31" name="Text Box 1">
          <a:extLst>
            <a:ext uri="{FF2B5EF4-FFF2-40B4-BE49-F238E27FC236}">
              <a16:creationId xmlns:a16="http://schemas.microsoft.com/office/drawing/2014/main" id="{09D25216-22B7-448E-9D0F-D1A3AA445382}"/>
            </a:ext>
          </a:extLst>
        </xdr:cNvPr>
        <xdr:cNvSpPr txBox="1">
          <a:spLocks noChangeArrowheads="1"/>
        </xdr:cNvSpPr>
      </xdr:nvSpPr>
      <xdr:spPr bwMode="auto">
        <a:xfrm>
          <a:off x="3076575" y="164782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61925" cy="314325"/>
    <xdr:sp macro="" textlink="">
      <xdr:nvSpPr>
        <xdr:cNvPr id="32" name="Text Box 118">
          <a:extLst>
            <a:ext uri="{FF2B5EF4-FFF2-40B4-BE49-F238E27FC236}">
              <a16:creationId xmlns:a16="http://schemas.microsoft.com/office/drawing/2014/main" id="{DAA24838-34B1-4AEC-ACA2-0C4D3639D551}"/>
            </a:ext>
          </a:extLst>
        </xdr:cNvPr>
        <xdr:cNvSpPr txBox="1">
          <a:spLocks noChangeArrowheads="1"/>
        </xdr:cNvSpPr>
      </xdr:nvSpPr>
      <xdr:spPr bwMode="auto">
        <a:xfrm>
          <a:off x="3076575" y="164782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33" name="Text Box 1">
          <a:extLst>
            <a:ext uri="{FF2B5EF4-FFF2-40B4-BE49-F238E27FC236}">
              <a16:creationId xmlns:a16="http://schemas.microsoft.com/office/drawing/2014/main" id="{51EDB1F3-CA08-4776-8228-DF6C5EE684DC}"/>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34" name="Text Box 118">
          <a:extLst>
            <a:ext uri="{FF2B5EF4-FFF2-40B4-BE49-F238E27FC236}">
              <a16:creationId xmlns:a16="http://schemas.microsoft.com/office/drawing/2014/main" id="{84F99825-27C9-430A-8F40-431845246464}"/>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35" name="Text Box 1">
          <a:extLst>
            <a:ext uri="{FF2B5EF4-FFF2-40B4-BE49-F238E27FC236}">
              <a16:creationId xmlns:a16="http://schemas.microsoft.com/office/drawing/2014/main" id="{08E4DB7F-9EFF-49DD-B711-6DAC7BC278EE}"/>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36" name="Text Box 118">
          <a:extLst>
            <a:ext uri="{FF2B5EF4-FFF2-40B4-BE49-F238E27FC236}">
              <a16:creationId xmlns:a16="http://schemas.microsoft.com/office/drawing/2014/main" id="{2CDE0CC2-0A98-45CC-AB6B-8223BBB918B6}"/>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37" name="Text Box 1">
          <a:extLst>
            <a:ext uri="{FF2B5EF4-FFF2-40B4-BE49-F238E27FC236}">
              <a16:creationId xmlns:a16="http://schemas.microsoft.com/office/drawing/2014/main" id="{66E639C5-3B00-4582-9BEA-B72E2D5028E6}"/>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52400" cy="314325"/>
    <xdr:sp macro="" textlink="">
      <xdr:nvSpPr>
        <xdr:cNvPr id="38" name="Text Box 118">
          <a:extLst>
            <a:ext uri="{FF2B5EF4-FFF2-40B4-BE49-F238E27FC236}">
              <a16:creationId xmlns:a16="http://schemas.microsoft.com/office/drawing/2014/main" id="{5E03A92B-E80A-45E0-85BE-ECA6A5F21602}"/>
            </a:ext>
          </a:extLst>
        </xdr:cNvPr>
        <xdr:cNvSpPr txBox="1">
          <a:spLocks noChangeArrowheads="1"/>
        </xdr:cNvSpPr>
      </xdr:nvSpPr>
      <xdr:spPr bwMode="auto">
        <a:xfrm>
          <a:off x="3076575" y="16478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61925" cy="314325"/>
    <xdr:sp macro="" textlink="">
      <xdr:nvSpPr>
        <xdr:cNvPr id="39" name="Text Box 1">
          <a:extLst>
            <a:ext uri="{FF2B5EF4-FFF2-40B4-BE49-F238E27FC236}">
              <a16:creationId xmlns:a16="http://schemas.microsoft.com/office/drawing/2014/main" id="{E413AB13-4DA6-4258-933A-6DB82AC8F02A}"/>
            </a:ext>
          </a:extLst>
        </xdr:cNvPr>
        <xdr:cNvSpPr txBox="1">
          <a:spLocks noChangeArrowheads="1"/>
        </xdr:cNvSpPr>
      </xdr:nvSpPr>
      <xdr:spPr bwMode="auto">
        <a:xfrm>
          <a:off x="3076575" y="164782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6</xdr:row>
      <xdr:rowOff>0</xdr:rowOff>
    </xdr:from>
    <xdr:ext cx="161925" cy="314325"/>
    <xdr:sp macro="" textlink="">
      <xdr:nvSpPr>
        <xdr:cNvPr id="40" name="Text Box 118">
          <a:extLst>
            <a:ext uri="{FF2B5EF4-FFF2-40B4-BE49-F238E27FC236}">
              <a16:creationId xmlns:a16="http://schemas.microsoft.com/office/drawing/2014/main" id="{64AE0E72-3388-448E-9C87-A981255602DF}"/>
            </a:ext>
          </a:extLst>
        </xdr:cNvPr>
        <xdr:cNvSpPr txBox="1">
          <a:spLocks noChangeArrowheads="1"/>
        </xdr:cNvSpPr>
      </xdr:nvSpPr>
      <xdr:spPr bwMode="auto">
        <a:xfrm>
          <a:off x="3076575" y="164782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41" name="Text Box 1">
          <a:extLst>
            <a:ext uri="{FF2B5EF4-FFF2-40B4-BE49-F238E27FC236}">
              <a16:creationId xmlns:a16="http://schemas.microsoft.com/office/drawing/2014/main" id="{5BCF22C6-A6DC-4140-873C-15C776A9C5CA}"/>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42" name="Text Box 118">
          <a:extLst>
            <a:ext uri="{FF2B5EF4-FFF2-40B4-BE49-F238E27FC236}">
              <a16:creationId xmlns:a16="http://schemas.microsoft.com/office/drawing/2014/main" id="{BCC237D5-34D1-4437-BB60-C81989F5F7BC}"/>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43" name="Text Box 1">
          <a:extLst>
            <a:ext uri="{FF2B5EF4-FFF2-40B4-BE49-F238E27FC236}">
              <a16:creationId xmlns:a16="http://schemas.microsoft.com/office/drawing/2014/main" id="{C7B25D2C-9EBD-4683-BC88-6104CB4222F5}"/>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44" name="Text Box 118">
          <a:extLst>
            <a:ext uri="{FF2B5EF4-FFF2-40B4-BE49-F238E27FC236}">
              <a16:creationId xmlns:a16="http://schemas.microsoft.com/office/drawing/2014/main" id="{C6536DE1-1213-44C5-B167-87E1A89A2495}"/>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45" name="Text Box 1">
          <a:extLst>
            <a:ext uri="{FF2B5EF4-FFF2-40B4-BE49-F238E27FC236}">
              <a16:creationId xmlns:a16="http://schemas.microsoft.com/office/drawing/2014/main" id="{B6026B38-B275-4023-9EEB-73E8AF252BE4}"/>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46" name="Text Box 118">
          <a:extLst>
            <a:ext uri="{FF2B5EF4-FFF2-40B4-BE49-F238E27FC236}">
              <a16:creationId xmlns:a16="http://schemas.microsoft.com/office/drawing/2014/main" id="{3FCC5F34-FEFF-4279-B731-AB50146FB3D4}"/>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47" name="Text Box 1">
          <a:extLst>
            <a:ext uri="{FF2B5EF4-FFF2-40B4-BE49-F238E27FC236}">
              <a16:creationId xmlns:a16="http://schemas.microsoft.com/office/drawing/2014/main" id="{54797ADA-7D2E-4294-9C0A-4E4E175E962D}"/>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48" name="Text Box 118">
          <a:extLst>
            <a:ext uri="{FF2B5EF4-FFF2-40B4-BE49-F238E27FC236}">
              <a16:creationId xmlns:a16="http://schemas.microsoft.com/office/drawing/2014/main" id="{E8C13239-2189-4346-BFFE-2C82E4C7006D}"/>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49" name="Text Box 1">
          <a:extLst>
            <a:ext uri="{FF2B5EF4-FFF2-40B4-BE49-F238E27FC236}">
              <a16:creationId xmlns:a16="http://schemas.microsoft.com/office/drawing/2014/main" id="{61B2AC2B-D1C8-482D-819A-CC758E69DAFB}"/>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50" name="Text Box 118">
          <a:extLst>
            <a:ext uri="{FF2B5EF4-FFF2-40B4-BE49-F238E27FC236}">
              <a16:creationId xmlns:a16="http://schemas.microsoft.com/office/drawing/2014/main" id="{4437EB84-60E6-4835-870B-4F3E1C076D1A}"/>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51" name="Text Box 1">
          <a:extLst>
            <a:ext uri="{FF2B5EF4-FFF2-40B4-BE49-F238E27FC236}">
              <a16:creationId xmlns:a16="http://schemas.microsoft.com/office/drawing/2014/main" id="{5452F2AE-909B-45AA-8AAF-5FAAEF0AE9E1}"/>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52" name="Text Box 118">
          <a:extLst>
            <a:ext uri="{FF2B5EF4-FFF2-40B4-BE49-F238E27FC236}">
              <a16:creationId xmlns:a16="http://schemas.microsoft.com/office/drawing/2014/main" id="{4E20BDA0-C05E-4EDA-9880-8673A2BB0744}"/>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53" name="Text Box 1">
          <a:extLst>
            <a:ext uri="{FF2B5EF4-FFF2-40B4-BE49-F238E27FC236}">
              <a16:creationId xmlns:a16="http://schemas.microsoft.com/office/drawing/2014/main" id="{FA7D3287-E0E1-49C3-9F21-7208D13046A8}"/>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54" name="Text Box 118">
          <a:extLst>
            <a:ext uri="{FF2B5EF4-FFF2-40B4-BE49-F238E27FC236}">
              <a16:creationId xmlns:a16="http://schemas.microsoft.com/office/drawing/2014/main" id="{40A45442-D3BD-4882-9780-70551EDCEB4A}"/>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55" name="Text Box 1">
          <a:extLst>
            <a:ext uri="{FF2B5EF4-FFF2-40B4-BE49-F238E27FC236}">
              <a16:creationId xmlns:a16="http://schemas.microsoft.com/office/drawing/2014/main" id="{411F8A95-8B7A-4F66-8370-1E49A10D9639}"/>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56" name="Text Box 118">
          <a:extLst>
            <a:ext uri="{FF2B5EF4-FFF2-40B4-BE49-F238E27FC236}">
              <a16:creationId xmlns:a16="http://schemas.microsoft.com/office/drawing/2014/main" id="{32CDC6AA-CB8E-4981-912B-247BA0E53E42}"/>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57" name="Text Box 1">
          <a:extLst>
            <a:ext uri="{FF2B5EF4-FFF2-40B4-BE49-F238E27FC236}">
              <a16:creationId xmlns:a16="http://schemas.microsoft.com/office/drawing/2014/main" id="{03010EE6-279D-4C40-A312-70B2A7D8DD63}"/>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58" name="Text Box 118">
          <a:extLst>
            <a:ext uri="{FF2B5EF4-FFF2-40B4-BE49-F238E27FC236}">
              <a16:creationId xmlns:a16="http://schemas.microsoft.com/office/drawing/2014/main" id="{A2620798-C051-44E2-8DDD-19671F3569B7}"/>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59" name="Text Box 1">
          <a:extLst>
            <a:ext uri="{FF2B5EF4-FFF2-40B4-BE49-F238E27FC236}">
              <a16:creationId xmlns:a16="http://schemas.microsoft.com/office/drawing/2014/main" id="{0392110D-D970-46F6-B6D1-5821A46E5388}"/>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60" name="Text Box 118">
          <a:extLst>
            <a:ext uri="{FF2B5EF4-FFF2-40B4-BE49-F238E27FC236}">
              <a16:creationId xmlns:a16="http://schemas.microsoft.com/office/drawing/2014/main" id="{64840739-0DFF-4E2A-A85C-BF86437C63A8}"/>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61" name="Text Box 1">
          <a:extLst>
            <a:ext uri="{FF2B5EF4-FFF2-40B4-BE49-F238E27FC236}">
              <a16:creationId xmlns:a16="http://schemas.microsoft.com/office/drawing/2014/main" id="{B9EB98B8-AF01-419D-8906-DF971B7D8E45}"/>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62" name="Text Box 118">
          <a:extLst>
            <a:ext uri="{FF2B5EF4-FFF2-40B4-BE49-F238E27FC236}">
              <a16:creationId xmlns:a16="http://schemas.microsoft.com/office/drawing/2014/main" id="{3A6F6A09-45FA-45B0-BD9D-1968CE3E1C5F}"/>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63" name="Text Box 1">
          <a:extLst>
            <a:ext uri="{FF2B5EF4-FFF2-40B4-BE49-F238E27FC236}">
              <a16:creationId xmlns:a16="http://schemas.microsoft.com/office/drawing/2014/main" id="{BB7973D1-D529-42B2-B12B-D16D788AF2EB}"/>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64" name="Text Box 118">
          <a:extLst>
            <a:ext uri="{FF2B5EF4-FFF2-40B4-BE49-F238E27FC236}">
              <a16:creationId xmlns:a16="http://schemas.microsoft.com/office/drawing/2014/main" id="{9A44D09F-846B-43E4-84D3-9A6FA2606294}"/>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65" name="Text Box 1">
          <a:extLst>
            <a:ext uri="{FF2B5EF4-FFF2-40B4-BE49-F238E27FC236}">
              <a16:creationId xmlns:a16="http://schemas.microsoft.com/office/drawing/2014/main" id="{665D297B-5377-4671-B1ED-896B05CB3A78}"/>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66" name="Text Box 118">
          <a:extLst>
            <a:ext uri="{FF2B5EF4-FFF2-40B4-BE49-F238E27FC236}">
              <a16:creationId xmlns:a16="http://schemas.microsoft.com/office/drawing/2014/main" id="{316AF085-6885-42B6-B59E-F66D94B3C099}"/>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67" name="Text Box 1">
          <a:extLst>
            <a:ext uri="{FF2B5EF4-FFF2-40B4-BE49-F238E27FC236}">
              <a16:creationId xmlns:a16="http://schemas.microsoft.com/office/drawing/2014/main" id="{4DEA5113-2844-41BC-BE55-CA6A05FADDD6}"/>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68" name="Text Box 118">
          <a:extLst>
            <a:ext uri="{FF2B5EF4-FFF2-40B4-BE49-F238E27FC236}">
              <a16:creationId xmlns:a16="http://schemas.microsoft.com/office/drawing/2014/main" id="{28A79C05-1EFB-4FC3-9E9E-F30D99BE86D7}"/>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69" name="Text Box 1">
          <a:extLst>
            <a:ext uri="{FF2B5EF4-FFF2-40B4-BE49-F238E27FC236}">
              <a16:creationId xmlns:a16="http://schemas.microsoft.com/office/drawing/2014/main" id="{6A9359B0-D3C1-46A2-A3FB-7D7862ACDADF}"/>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70" name="Text Box 118">
          <a:extLst>
            <a:ext uri="{FF2B5EF4-FFF2-40B4-BE49-F238E27FC236}">
              <a16:creationId xmlns:a16="http://schemas.microsoft.com/office/drawing/2014/main" id="{AC2D9D40-43C0-471D-BECE-42D90A7C4316}"/>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71" name="Text Box 1">
          <a:extLst>
            <a:ext uri="{FF2B5EF4-FFF2-40B4-BE49-F238E27FC236}">
              <a16:creationId xmlns:a16="http://schemas.microsoft.com/office/drawing/2014/main" id="{7587F857-86F7-4090-A5B9-1515F4670216}"/>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72" name="Text Box 118">
          <a:extLst>
            <a:ext uri="{FF2B5EF4-FFF2-40B4-BE49-F238E27FC236}">
              <a16:creationId xmlns:a16="http://schemas.microsoft.com/office/drawing/2014/main" id="{08E431C2-A316-4D55-94A2-BE9501883973}"/>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73" name="Text Box 1">
          <a:extLst>
            <a:ext uri="{FF2B5EF4-FFF2-40B4-BE49-F238E27FC236}">
              <a16:creationId xmlns:a16="http://schemas.microsoft.com/office/drawing/2014/main" id="{0F9DD53E-96AC-485D-97F6-A31961BB2BF6}"/>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74" name="Text Box 118">
          <a:extLst>
            <a:ext uri="{FF2B5EF4-FFF2-40B4-BE49-F238E27FC236}">
              <a16:creationId xmlns:a16="http://schemas.microsoft.com/office/drawing/2014/main" id="{023DFFB8-54BE-485F-AFBA-277C5780434A}"/>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75" name="Text Box 1">
          <a:extLst>
            <a:ext uri="{FF2B5EF4-FFF2-40B4-BE49-F238E27FC236}">
              <a16:creationId xmlns:a16="http://schemas.microsoft.com/office/drawing/2014/main" id="{4AFDDFCC-C92D-47B4-8C99-E4C869DE4737}"/>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76" name="Text Box 118">
          <a:extLst>
            <a:ext uri="{FF2B5EF4-FFF2-40B4-BE49-F238E27FC236}">
              <a16:creationId xmlns:a16="http://schemas.microsoft.com/office/drawing/2014/main" id="{DEF0AE95-F75C-4306-85E3-E2CC5F19F844}"/>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77" name="Text Box 1">
          <a:extLst>
            <a:ext uri="{FF2B5EF4-FFF2-40B4-BE49-F238E27FC236}">
              <a16:creationId xmlns:a16="http://schemas.microsoft.com/office/drawing/2014/main" id="{BCE843BA-1AAF-4989-979C-946A6C6B899B}"/>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78" name="Text Box 118">
          <a:extLst>
            <a:ext uri="{FF2B5EF4-FFF2-40B4-BE49-F238E27FC236}">
              <a16:creationId xmlns:a16="http://schemas.microsoft.com/office/drawing/2014/main" id="{6365BB54-F64A-4D81-9734-5CE0E4CEA0DB}"/>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79" name="Text Box 1">
          <a:extLst>
            <a:ext uri="{FF2B5EF4-FFF2-40B4-BE49-F238E27FC236}">
              <a16:creationId xmlns:a16="http://schemas.microsoft.com/office/drawing/2014/main" id="{AC103538-CD9C-4371-81A0-F59BD5FEDABA}"/>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80" name="Text Box 118">
          <a:extLst>
            <a:ext uri="{FF2B5EF4-FFF2-40B4-BE49-F238E27FC236}">
              <a16:creationId xmlns:a16="http://schemas.microsoft.com/office/drawing/2014/main" id="{C96718E0-AACB-4FE5-8841-459B197976B1}"/>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81" name="Text Box 1">
          <a:extLst>
            <a:ext uri="{FF2B5EF4-FFF2-40B4-BE49-F238E27FC236}">
              <a16:creationId xmlns:a16="http://schemas.microsoft.com/office/drawing/2014/main" id="{A8738B86-6F70-4163-AC1D-0D93174D7040}"/>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82" name="Text Box 118">
          <a:extLst>
            <a:ext uri="{FF2B5EF4-FFF2-40B4-BE49-F238E27FC236}">
              <a16:creationId xmlns:a16="http://schemas.microsoft.com/office/drawing/2014/main" id="{B93DD4BE-89BD-4853-A06A-77CABA505EF5}"/>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83" name="Text Box 1">
          <a:extLst>
            <a:ext uri="{FF2B5EF4-FFF2-40B4-BE49-F238E27FC236}">
              <a16:creationId xmlns:a16="http://schemas.microsoft.com/office/drawing/2014/main" id="{4AFCBBD3-DC95-42F2-9CC5-70136D02B771}"/>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84" name="Text Box 118">
          <a:extLst>
            <a:ext uri="{FF2B5EF4-FFF2-40B4-BE49-F238E27FC236}">
              <a16:creationId xmlns:a16="http://schemas.microsoft.com/office/drawing/2014/main" id="{4079C08F-5DDF-45A3-8A21-D6DBE328B2CE}"/>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85" name="Text Box 1">
          <a:extLst>
            <a:ext uri="{FF2B5EF4-FFF2-40B4-BE49-F238E27FC236}">
              <a16:creationId xmlns:a16="http://schemas.microsoft.com/office/drawing/2014/main" id="{235C88CB-E233-4587-8972-3BA227DD0904}"/>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86" name="Text Box 118">
          <a:extLst>
            <a:ext uri="{FF2B5EF4-FFF2-40B4-BE49-F238E27FC236}">
              <a16:creationId xmlns:a16="http://schemas.microsoft.com/office/drawing/2014/main" id="{3A6746DC-2F93-44A4-8C23-27A918D00D67}"/>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87" name="Text Box 1">
          <a:extLst>
            <a:ext uri="{FF2B5EF4-FFF2-40B4-BE49-F238E27FC236}">
              <a16:creationId xmlns:a16="http://schemas.microsoft.com/office/drawing/2014/main" id="{F058F7A7-945E-4DA4-B09A-BB23A2A096A6}"/>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88" name="Text Box 118">
          <a:extLst>
            <a:ext uri="{FF2B5EF4-FFF2-40B4-BE49-F238E27FC236}">
              <a16:creationId xmlns:a16="http://schemas.microsoft.com/office/drawing/2014/main" id="{5FAB761F-AF48-40FE-BD8A-ECF578E6C2B5}"/>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89" name="Text Box 1">
          <a:extLst>
            <a:ext uri="{FF2B5EF4-FFF2-40B4-BE49-F238E27FC236}">
              <a16:creationId xmlns:a16="http://schemas.microsoft.com/office/drawing/2014/main" id="{FFE04503-F5A8-4B0B-BF50-201B69F42FF8}"/>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90" name="Text Box 118">
          <a:extLst>
            <a:ext uri="{FF2B5EF4-FFF2-40B4-BE49-F238E27FC236}">
              <a16:creationId xmlns:a16="http://schemas.microsoft.com/office/drawing/2014/main" id="{13F2A4B1-27A0-4E64-9EF6-B15810C7BEEF}"/>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91" name="Text Box 1">
          <a:extLst>
            <a:ext uri="{FF2B5EF4-FFF2-40B4-BE49-F238E27FC236}">
              <a16:creationId xmlns:a16="http://schemas.microsoft.com/office/drawing/2014/main" id="{D58AF279-FE85-4162-9AF0-7005C6EF92A8}"/>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76200" cy="152401"/>
    <xdr:sp macro="" textlink="">
      <xdr:nvSpPr>
        <xdr:cNvPr id="92" name="Text Box 118">
          <a:extLst>
            <a:ext uri="{FF2B5EF4-FFF2-40B4-BE49-F238E27FC236}">
              <a16:creationId xmlns:a16="http://schemas.microsoft.com/office/drawing/2014/main" id="{7A40C370-8FF3-4F47-8804-1FF57F540B1B}"/>
            </a:ext>
          </a:extLst>
        </xdr:cNvPr>
        <xdr:cNvSpPr txBox="1">
          <a:spLocks noChangeArrowheads="1"/>
        </xdr:cNvSpPr>
      </xdr:nvSpPr>
      <xdr:spPr bwMode="auto">
        <a:xfrm>
          <a:off x="3076575" y="1323975"/>
          <a:ext cx="762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93" name="Text Box 1">
          <a:extLst>
            <a:ext uri="{FF2B5EF4-FFF2-40B4-BE49-F238E27FC236}">
              <a16:creationId xmlns:a16="http://schemas.microsoft.com/office/drawing/2014/main" id="{B9F578C5-8461-4A36-BBCF-A5CD03E93F46}"/>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94" name="Text Box 118">
          <a:extLst>
            <a:ext uri="{FF2B5EF4-FFF2-40B4-BE49-F238E27FC236}">
              <a16:creationId xmlns:a16="http://schemas.microsoft.com/office/drawing/2014/main" id="{C60787A7-CD30-42C2-BBE8-636E451BC2C0}"/>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5</xdr:row>
      <xdr:rowOff>0</xdr:rowOff>
    </xdr:from>
    <xdr:ext cx="152400" cy="152401"/>
    <xdr:sp macro="" textlink="">
      <xdr:nvSpPr>
        <xdr:cNvPr id="95" name="Text Box 1">
          <a:extLst>
            <a:ext uri="{FF2B5EF4-FFF2-40B4-BE49-F238E27FC236}">
              <a16:creationId xmlns:a16="http://schemas.microsoft.com/office/drawing/2014/main" id="{92E85CA3-44BF-4B0A-80D1-5D3791B3013A}"/>
            </a:ext>
          </a:extLst>
        </xdr:cNvPr>
        <xdr:cNvSpPr txBox="1">
          <a:spLocks noChangeArrowheads="1"/>
        </xdr:cNvSpPr>
      </xdr:nvSpPr>
      <xdr:spPr bwMode="auto">
        <a:xfrm>
          <a:off x="3076575" y="1323975"/>
          <a:ext cx="152400" cy="15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96" name="Text Box 1">
          <a:extLst>
            <a:ext uri="{FF2B5EF4-FFF2-40B4-BE49-F238E27FC236}">
              <a16:creationId xmlns:a16="http://schemas.microsoft.com/office/drawing/2014/main" id="{11FFE7AE-7118-42A0-83DB-1BDD6F4FED00}"/>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97" name="Text Box 118">
          <a:extLst>
            <a:ext uri="{FF2B5EF4-FFF2-40B4-BE49-F238E27FC236}">
              <a16:creationId xmlns:a16="http://schemas.microsoft.com/office/drawing/2014/main" id="{98D356D6-CB92-4C9F-B680-7F2655BB2692}"/>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98" name="Text Box 1">
          <a:extLst>
            <a:ext uri="{FF2B5EF4-FFF2-40B4-BE49-F238E27FC236}">
              <a16:creationId xmlns:a16="http://schemas.microsoft.com/office/drawing/2014/main" id="{DB9F283E-0204-4BCA-8B90-343ECC18656B}"/>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99" name="Text Box 118">
          <a:extLst>
            <a:ext uri="{FF2B5EF4-FFF2-40B4-BE49-F238E27FC236}">
              <a16:creationId xmlns:a16="http://schemas.microsoft.com/office/drawing/2014/main" id="{FD967CF5-CAEF-4C90-B85C-8DDEBD48C718}"/>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100" name="Text Box 1">
          <a:extLst>
            <a:ext uri="{FF2B5EF4-FFF2-40B4-BE49-F238E27FC236}">
              <a16:creationId xmlns:a16="http://schemas.microsoft.com/office/drawing/2014/main" id="{176104F5-9305-4C64-926D-B4D71B7B7F40}"/>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101" name="Text Box 118">
          <a:extLst>
            <a:ext uri="{FF2B5EF4-FFF2-40B4-BE49-F238E27FC236}">
              <a16:creationId xmlns:a16="http://schemas.microsoft.com/office/drawing/2014/main" id="{8B0F70FC-BBD0-413D-A520-A6D2ECF8B92C}"/>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102" name="Text Box 1">
          <a:extLst>
            <a:ext uri="{FF2B5EF4-FFF2-40B4-BE49-F238E27FC236}">
              <a16:creationId xmlns:a16="http://schemas.microsoft.com/office/drawing/2014/main" id="{0379CD48-A81D-4A00-93C3-4C61A9407B82}"/>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61925" cy="314325"/>
    <xdr:sp macro="" textlink="">
      <xdr:nvSpPr>
        <xdr:cNvPr id="103" name="Text Box 118">
          <a:extLst>
            <a:ext uri="{FF2B5EF4-FFF2-40B4-BE49-F238E27FC236}">
              <a16:creationId xmlns:a16="http://schemas.microsoft.com/office/drawing/2014/main" id="{76D78E2C-1EC8-4EC2-8789-F03F5DBAD0AA}"/>
            </a:ext>
          </a:extLst>
        </xdr:cNvPr>
        <xdr:cNvSpPr txBox="1">
          <a:spLocks noChangeArrowheads="1"/>
        </xdr:cNvSpPr>
      </xdr:nvSpPr>
      <xdr:spPr bwMode="auto">
        <a:xfrm>
          <a:off x="3076575" y="1123950"/>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104" name="Text Box 1">
          <a:extLst>
            <a:ext uri="{FF2B5EF4-FFF2-40B4-BE49-F238E27FC236}">
              <a16:creationId xmlns:a16="http://schemas.microsoft.com/office/drawing/2014/main" id="{20114CB9-2B8D-4702-918F-B4857C6E3FC5}"/>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xdr:row>
      <xdr:rowOff>0</xdr:rowOff>
    </xdr:from>
    <xdr:ext cx="152400" cy="314325"/>
    <xdr:sp macro="" textlink="">
      <xdr:nvSpPr>
        <xdr:cNvPr id="105" name="Text Box 118">
          <a:extLst>
            <a:ext uri="{FF2B5EF4-FFF2-40B4-BE49-F238E27FC236}">
              <a16:creationId xmlns:a16="http://schemas.microsoft.com/office/drawing/2014/main" id="{5281A53B-5EEF-4109-A3E5-090F0C0D8D7A}"/>
            </a:ext>
          </a:extLst>
        </xdr:cNvPr>
        <xdr:cNvSpPr txBox="1">
          <a:spLocks noChangeArrowheads="1"/>
        </xdr:cNvSpPr>
      </xdr:nvSpPr>
      <xdr:spPr bwMode="auto">
        <a:xfrm>
          <a:off x="3076575" y="112395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3"/>
  <sheetViews>
    <sheetView tabSelected="1" view="pageBreakPreview" zoomScaleNormal="100" zoomScaleSheetLayoutView="100" workbookViewId="0">
      <selection activeCell="M22" sqref="M22"/>
    </sheetView>
  </sheetViews>
  <sheetFormatPr defaultRowHeight="12.75"/>
  <cols>
    <col min="1" max="1" width="11.85546875" customWidth="1"/>
    <col min="2" max="2" width="31.85546875" customWidth="1"/>
    <col min="3" max="3" width="25.7109375" customWidth="1"/>
    <col min="4" max="4" width="24.28515625" customWidth="1"/>
  </cols>
  <sheetData>
    <row r="1" spans="1:4" ht="14.25">
      <c r="A1" s="469" t="s">
        <v>1070</v>
      </c>
      <c r="B1" s="469"/>
      <c r="C1" s="469"/>
      <c r="D1" s="469"/>
    </row>
    <row r="2" spans="1:4">
      <c r="A2" s="7"/>
      <c r="B2" s="7"/>
      <c r="C2" s="7"/>
      <c r="D2" s="7"/>
    </row>
    <row r="3" spans="1:4" ht="15">
      <c r="A3" s="7"/>
      <c r="B3" s="470" t="s">
        <v>1071</v>
      </c>
      <c r="C3" s="470"/>
      <c r="D3" s="7"/>
    </row>
    <row r="4" spans="1:4" ht="13.5" thickBot="1">
      <c r="A4" s="7"/>
      <c r="B4" s="7"/>
      <c r="C4" s="7"/>
      <c r="D4" s="7"/>
    </row>
    <row r="5" spans="1:4" ht="15.75" thickBot="1">
      <c r="A5" s="473" t="s">
        <v>1059</v>
      </c>
      <c r="B5" s="474"/>
      <c r="C5" s="474"/>
      <c r="D5" s="475"/>
    </row>
    <row r="6" spans="1:4" ht="14.25">
      <c r="A6" s="8" t="s">
        <v>1</v>
      </c>
      <c r="B6" s="9" t="s">
        <v>1060</v>
      </c>
      <c r="C6" s="10"/>
      <c r="D6" s="11">
        <f>'Rekapitulacija D8'!D9</f>
        <v>0</v>
      </c>
    </row>
    <row r="7" spans="1:4" ht="14.25">
      <c r="A7" s="13" t="s">
        <v>6</v>
      </c>
      <c r="B7" s="14" t="s">
        <v>1061</v>
      </c>
      <c r="C7" s="15"/>
      <c r="D7" s="16">
        <f>'Rekapitulacija D8'!D10</f>
        <v>0</v>
      </c>
    </row>
    <row r="8" spans="1:4" ht="14.25">
      <c r="A8" s="17" t="s">
        <v>8</v>
      </c>
      <c r="B8" s="18" t="s">
        <v>1062</v>
      </c>
      <c r="C8" s="19"/>
      <c r="D8" s="20">
        <f>'Rekapitulacija D8'!D11</f>
        <v>0</v>
      </c>
    </row>
    <row r="9" spans="1:4" ht="14.25">
      <c r="A9" s="17" t="s">
        <v>9</v>
      </c>
      <c r="B9" s="18" t="s">
        <v>1063</v>
      </c>
      <c r="C9" s="19"/>
      <c r="D9" s="20">
        <f>'Rekapitulacija D8'!D12</f>
        <v>0</v>
      </c>
    </row>
    <row r="10" spans="1:4" ht="15" thickBot="1">
      <c r="A10" s="17" t="s">
        <v>11</v>
      </c>
      <c r="B10" s="18" t="s">
        <v>1064</v>
      </c>
      <c r="C10" s="19"/>
      <c r="D10" s="20">
        <f>'Rekapitulacija D8'!D13</f>
        <v>0</v>
      </c>
    </row>
    <row r="11" spans="1:4" ht="16.5" thickBot="1">
      <c r="A11" s="236" t="s">
        <v>1066</v>
      </c>
      <c r="B11" s="237"/>
      <c r="C11" s="238"/>
      <c r="D11" s="239">
        <f>SUM(D6:D10)</f>
        <v>0</v>
      </c>
    </row>
    <row r="12" spans="1:4" ht="13.5" thickBot="1"/>
    <row r="13" spans="1:4" ht="15.75" thickBot="1">
      <c r="A13" s="476" t="s">
        <v>1058</v>
      </c>
      <c r="B13" s="477"/>
      <c r="C13" s="477"/>
      <c r="D13" s="478"/>
    </row>
    <row r="14" spans="1:4" ht="14.25">
      <c r="A14" s="8" t="s">
        <v>1</v>
      </c>
      <c r="B14" s="9" t="s">
        <v>173</v>
      </c>
      <c r="C14" s="10"/>
      <c r="D14" s="11">
        <f>'Rekapitulacija DKP D5'!D7</f>
        <v>0</v>
      </c>
    </row>
    <row r="15" spans="1:4" ht="14.25">
      <c r="A15" s="13" t="s">
        <v>6</v>
      </c>
      <c r="B15" s="14" t="s">
        <v>322</v>
      </c>
      <c r="C15" s="15"/>
      <c r="D15" s="16">
        <f>'Rekapitulacija DKP D5'!D8</f>
        <v>0</v>
      </c>
    </row>
    <row r="16" spans="1:4" ht="14.25">
      <c r="A16" s="17" t="s">
        <v>8</v>
      </c>
      <c r="B16" s="18" t="s">
        <v>323</v>
      </c>
      <c r="C16" s="19"/>
      <c r="D16" s="20">
        <f>'Rekapitulacija DKP D5'!D9</f>
        <v>0</v>
      </c>
    </row>
    <row r="17" spans="1:4" ht="15" thickBot="1">
      <c r="A17" s="17" t="s">
        <v>9</v>
      </c>
      <c r="B17" s="18" t="s">
        <v>20</v>
      </c>
      <c r="C17" s="19"/>
      <c r="D17" s="20">
        <f>'Rekapitulacija DKP D5'!D10</f>
        <v>0</v>
      </c>
    </row>
    <row r="18" spans="1:4" ht="16.5" thickBot="1">
      <c r="A18" s="236" t="s">
        <v>1065</v>
      </c>
      <c r="B18" s="237"/>
      <c r="C18" s="238"/>
      <c r="D18" s="239">
        <f>SUM(D14:D17)</f>
        <v>0</v>
      </c>
    </row>
    <row r="19" spans="1:4" ht="13.5" thickBot="1"/>
    <row r="20" spans="1:4" ht="16.5" thickBot="1">
      <c r="A20" s="248"/>
      <c r="B20" s="249" t="s">
        <v>1068</v>
      </c>
      <c r="C20" s="250"/>
      <c r="D20" s="251">
        <f>D11+D18</f>
        <v>0</v>
      </c>
    </row>
    <row r="21" spans="1:4" ht="15.75">
      <c r="A21" s="252"/>
      <c r="B21" s="254" t="s">
        <v>1073</v>
      </c>
      <c r="C21" s="253"/>
      <c r="D21" s="255">
        <f>'Tuje storitve in ostalo'!G28</f>
        <v>50400</v>
      </c>
    </row>
    <row r="22" spans="1:4" ht="16.5" thickBot="1">
      <c r="A22" s="256"/>
      <c r="B22" s="260" t="s">
        <v>383</v>
      </c>
      <c r="C22" s="258"/>
      <c r="D22" s="261">
        <f>SUM(D20+D21)*0.1</f>
        <v>5040</v>
      </c>
    </row>
    <row r="23" spans="1:4" ht="16.5" thickBot="1">
      <c r="A23" s="256"/>
      <c r="B23" s="257" t="s">
        <v>1067</v>
      </c>
      <c r="C23" s="258"/>
      <c r="D23" s="259">
        <f>D20+D21+D22</f>
        <v>55440</v>
      </c>
    </row>
    <row r="24" spans="1:4" ht="15.75" thickBot="1">
      <c r="A24" s="240"/>
      <c r="B24" s="241" t="s">
        <v>1110</v>
      </c>
      <c r="C24" s="242"/>
      <c r="D24" s="243">
        <f>D23*0.22</f>
        <v>12196.8</v>
      </c>
    </row>
    <row r="25" spans="1:4" ht="16.5" thickBot="1">
      <c r="A25" s="244"/>
      <c r="B25" s="245" t="s">
        <v>1069</v>
      </c>
      <c r="C25" s="246"/>
      <c r="D25" s="247">
        <f>D23+D24</f>
        <v>67636.800000000003</v>
      </c>
    </row>
    <row r="26" spans="1:4" ht="15.75">
      <c r="A26" s="388"/>
      <c r="B26" s="389"/>
      <c r="C26" s="390"/>
      <c r="D26" s="391"/>
    </row>
    <row r="27" spans="1:4" ht="15.75">
      <c r="A27" s="388"/>
      <c r="B27" s="389"/>
      <c r="C27" s="390"/>
      <c r="D27" s="391"/>
    </row>
    <row r="28" spans="1:4" ht="15.75" customHeight="1">
      <c r="A28" s="472" t="s">
        <v>1104</v>
      </c>
      <c r="B28" s="472"/>
      <c r="C28" s="472"/>
      <c r="D28" s="472"/>
    </row>
    <row r="29" spans="1:4" ht="15.75" customHeight="1">
      <c r="A29" s="472" t="s">
        <v>1103</v>
      </c>
      <c r="B29" s="472"/>
      <c r="C29" s="472"/>
      <c r="D29" s="472"/>
    </row>
    <row r="31" spans="1:4" ht="113.25" customHeight="1">
      <c r="A31" s="471" t="s">
        <v>1101</v>
      </c>
      <c r="B31" s="471"/>
      <c r="C31" s="471"/>
      <c r="D31" s="471"/>
    </row>
    <row r="33" spans="1:4" ht="128.25" customHeight="1">
      <c r="A33" s="471" t="s">
        <v>1102</v>
      </c>
      <c r="B33" s="471"/>
      <c r="C33" s="471"/>
      <c r="D33" s="471"/>
    </row>
  </sheetData>
  <mergeCells count="8">
    <mergeCell ref="A1:D1"/>
    <mergeCell ref="B3:C3"/>
    <mergeCell ref="A31:D31"/>
    <mergeCell ref="A33:D33"/>
    <mergeCell ref="A28:D28"/>
    <mergeCell ref="A29:D29"/>
    <mergeCell ref="A5:D5"/>
    <mergeCell ref="A13:D13"/>
  </mergeCells>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N86"/>
  <sheetViews>
    <sheetView view="pageBreakPreview" zoomScaleNormal="100" zoomScaleSheetLayoutView="100" workbookViewId="0">
      <selection activeCell="P45" sqref="P45"/>
    </sheetView>
  </sheetViews>
  <sheetFormatPr defaultRowHeight="12.75"/>
  <cols>
    <col min="1" max="1" width="8.7109375" style="97" customWidth="1"/>
    <col min="2" max="2" width="11.7109375" style="40" customWidth="1"/>
    <col min="3" max="3" width="36.7109375" style="41" customWidth="1"/>
    <col min="4" max="4" width="21.85546875" style="41" customWidth="1"/>
    <col min="5" max="5" width="6.7109375" style="66" customWidth="1"/>
    <col min="6" max="6" width="11.42578125" style="42" customWidth="1"/>
    <col min="7" max="7" width="16.7109375" style="398" customWidth="1"/>
    <col min="8" max="8" width="18.7109375" style="398" customWidth="1"/>
    <col min="9" max="11" width="9.140625" customWidth="1"/>
    <col min="252" max="252" width="8.7109375" customWidth="1"/>
    <col min="253" max="253" width="11.7109375" customWidth="1"/>
    <col min="254" max="254" width="36.7109375" customWidth="1"/>
    <col min="255" max="255" width="30.7109375" customWidth="1"/>
    <col min="256" max="256" width="6.7109375" customWidth="1"/>
    <col min="257" max="257" width="11.42578125" customWidth="1"/>
    <col min="258" max="258" width="16.7109375" customWidth="1"/>
    <col min="259" max="263" width="0" hidden="1" customWidth="1"/>
    <col min="264" max="264" width="18.7109375" customWidth="1"/>
    <col min="265" max="267" width="9.140625" customWidth="1"/>
    <col min="508" max="508" width="8.7109375" customWidth="1"/>
    <col min="509" max="509" width="11.7109375" customWidth="1"/>
    <col min="510" max="510" width="36.7109375" customWidth="1"/>
    <col min="511" max="511" width="30.7109375" customWidth="1"/>
    <col min="512" max="512" width="6.7109375" customWidth="1"/>
    <col min="513" max="513" width="11.42578125" customWidth="1"/>
    <col min="514" max="514" width="16.7109375" customWidth="1"/>
    <col min="515" max="519" width="0" hidden="1" customWidth="1"/>
    <col min="520" max="520" width="18.7109375" customWidth="1"/>
    <col min="521" max="523" width="9.140625" customWidth="1"/>
    <col min="764" max="764" width="8.7109375" customWidth="1"/>
    <col min="765" max="765" width="11.7109375" customWidth="1"/>
    <col min="766" max="766" width="36.7109375" customWidth="1"/>
    <col min="767" max="767" width="30.7109375" customWidth="1"/>
    <col min="768" max="768" width="6.7109375" customWidth="1"/>
    <col min="769" max="769" width="11.42578125" customWidth="1"/>
    <col min="770" max="770" width="16.7109375" customWidth="1"/>
    <col min="771" max="775" width="0" hidden="1" customWidth="1"/>
    <col min="776" max="776" width="18.7109375" customWidth="1"/>
    <col min="777" max="779" width="9.140625" customWidth="1"/>
    <col min="1020" max="1020" width="8.7109375" customWidth="1"/>
    <col min="1021" max="1021" width="11.7109375" customWidth="1"/>
    <col min="1022" max="1022" width="36.7109375" customWidth="1"/>
    <col min="1023" max="1023" width="30.7109375" customWidth="1"/>
    <col min="1024" max="1024" width="6.7109375" customWidth="1"/>
    <col min="1025" max="1025" width="11.42578125" customWidth="1"/>
    <col min="1026" max="1026" width="16.7109375" customWidth="1"/>
    <col min="1027" max="1031" width="0" hidden="1" customWidth="1"/>
    <col min="1032" max="1032" width="18.7109375" customWidth="1"/>
    <col min="1033" max="1035" width="9.140625" customWidth="1"/>
    <col min="1276" max="1276" width="8.7109375" customWidth="1"/>
    <col min="1277" max="1277" width="11.7109375" customWidth="1"/>
    <col min="1278" max="1278" width="36.7109375" customWidth="1"/>
    <col min="1279" max="1279" width="30.7109375" customWidth="1"/>
    <col min="1280" max="1280" width="6.7109375" customWidth="1"/>
    <col min="1281" max="1281" width="11.42578125" customWidth="1"/>
    <col min="1282" max="1282" width="16.7109375" customWidth="1"/>
    <col min="1283" max="1287" width="0" hidden="1" customWidth="1"/>
    <col min="1288" max="1288" width="18.7109375" customWidth="1"/>
    <col min="1289" max="1291" width="9.140625" customWidth="1"/>
    <col min="1532" max="1532" width="8.7109375" customWidth="1"/>
    <col min="1533" max="1533" width="11.7109375" customWidth="1"/>
    <col min="1534" max="1534" width="36.7109375" customWidth="1"/>
    <col min="1535" max="1535" width="30.7109375" customWidth="1"/>
    <col min="1536" max="1536" width="6.7109375" customWidth="1"/>
    <col min="1537" max="1537" width="11.42578125" customWidth="1"/>
    <col min="1538" max="1538" width="16.7109375" customWidth="1"/>
    <col min="1539" max="1543" width="0" hidden="1" customWidth="1"/>
    <col min="1544" max="1544" width="18.7109375" customWidth="1"/>
    <col min="1545" max="1547" width="9.140625" customWidth="1"/>
    <col min="1788" max="1788" width="8.7109375" customWidth="1"/>
    <col min="1789" max="1789" width="11.7109375" customWidth="1"/>
    <col min="1790" max="1790" width="36.7109375" customWidth="1"/>
    <col min="1791" max="1791" width="30.7109375" customWidth="1"/>
    <col min="1792" max="1792" width="6.7109375" customWidth="1"/>
    <col min="1793" max="1793" width="11.42578125" customWidth="1"/>
    <col min="1794" max="1794" width="16.7109375" customWidth="1"/>
    <col min="1795" max="1799" width="0" hidden="1" customWidth="1"/>
    <col min="1800" max="1800" width="18.7109375" customWidth="1"/>
    <col min="1801" max="1803" width="9.140625" customWidth="1"/>
    <col min="2044" max="2044" width="8.7109375" customWidth="1"/>
    <col min="2045" max="2045" width="11.7109375" customWidth="1"/>
    <col min="2046" max="2046" width="36.7109375" customWidth="1"/>
    <col min="2047" max="2047" width="30.7109375" customWidth="1"/>
    <col min="2048" max="2048" width="6.7109375" customWidth="1"/>
    <col min="2049" max="2049" width="11.42578125" customWidth="1"/>
    <col min="2050" max="2050" width="16.7109375" customWidth="1"/>
    <col min="2051" max="2055" width="0" hidden="1" customWidth="1"/>
    <col min="2056" max="2056" width="18.7109375" customWidth="1"/>
    <col min="2057" max="2059" width="9.140625" customWidth="1"/>
    <col min="2300" max="2300" width="8.7109375" customWidth="1"/>
    <col min="2301" max="2301" width="11.7109375" customWidth="1"/>
    <col min="2302" max="2302" width="36.7109375" customWidth="1"/>
    <col min="2303" max="2303" width="30.7109375" customWidth="1"/>
    <col min="2304" max="2304" width="6.7109375" customWidth="1"/>
    <col min="2305" max="2305" width="11.42578125" customWidth="1"/>
    <col min="2306" max="2306" width="16.7109375" customWidth="1"/>
    <col min="2307" max="2311" width="0" hidden="1" customWidth="1"/>
    <col min="2312" max="2312" width="18.7109375" customWidth="1"/>
    <col min="2313" max="2315" width="9.140625" customWidth="1"/>
    <col min="2556" max="2556" width="8.7109375" customWidth="1"/>
    <col min="2557" max="2557" width="11.7109375" customWidth="1"/>
    <col min="2558" max="2558" width="36.7109375" customWidth="1"/>
    <col min="2559" max="2559" width="30.7109375" customWidth="1"/>
    <col min="2560" max="2560" width="6.7109375" customWidth="1"/>
    <col min="2561" max="2561" width="11.42578125" customWidth="1"/>
    <col min="2562" max="2562" width="16.7109375" customWidth="1"/>
    <col min="2563" max="2567" width="0" hidden="1" customWidth="1"/>
    <col min="2568" max="2568" width="18.7109375" customWidth="1"/>
    <col min="2569" max="2571" width="9.140625" customWidth="1"/>
    <col min="2812" max="2812" width="8.7109375" customWidth="1"/>
    <col min="2813" max="2813" width="11.7109375" customWidth="1"/>
    <col min="2814" max="2814" width="36.7109375" customWidth="1"/>
    <col min="2815" max="2815" width="30.7109375" customWidth="1"/>
    <col min="2816" max="2816" width="6.7109375" customWidth="1"/>
    <col min="2817" max="2817" width="11.42578125" customWidth="1"/>
    <col min="2818" max="2818" width="16.7109375" customWidth="1"/>
    <col min="2819" max="2823" width="0" hidden="1" customWidth="1"/>
    <col min="2824" max="2824" width="18.7109375" customWidth="1"/>
    <col min="2825" max="2827" width="9.140625" customWidth="1"/>
    <col min="3068" max="3068" width="8.7109375" customWidth="1"/>
    <col min="3069" max="3069" width="11.7109375" customWidth="1"/>
    <col min="3070" max="3070" width="36.7109375" customWidth="1"/>
    <col min="3071" max="3071" width="30.7109375" customWidth="1"/>
    <col min="3072" max="3072" width="6.7109375" customWidth="1"/>
    <col min="3073" max="3073" width="11.42578125" customWidth="1"/>
    <col min="3074" max="3074" width="16.7109375" customWidth="1"/>
    <col min="3075" max="3079" width="0" hidden="1" customWidth="1"/>
    <col min="3080" max="3080" width="18.7109375" customWidth="1"/>
    <col min="3081" max="3083" width="9.140625" customWidth="1"/>
    <col min="3324" max="3324" width="8.7109375" customWidth="1"/>
    <col min="3325" max="3325" width="11.7109375" customWidth="1"/>
    <col min="3326" max="3326" width="36.7109375" customWidth="1"/>
    <col min="3327" max="3327" width="30.7109375" customWidth="1"/>
    <col min="3328" max="3328" width="6.7109375" customWidth="1"/>
    <col min="3329" max="3329" width="11.42578125" customWidth="1"/>
    <col min="3330" max="3330" width="16.7109375" customWidth="1"/>
    <col min="3331" max="3335" width="0" hidden="1" customWidth="1"/>
    <col min="3336" max="3336" width="18.7109375" customWidth="1"/>
    <col min="3337" max="3339" width="9.140625" customWidth="1"/>
    <col min="3580" max="3580" width="8.7109375" customWidth="1"/>
    <col min="3581" max="3581" width="11.7109375" customWidth="1"/>
    <col min="3582" max="3582" width="36.7109375" customWidth="1"/>
    <col min="3583" max="3583" width="30.7109375" customWidth="1"/>
    <col min="3584" max="3584" width="6.7109375" customWidth="1"/>
    <col min="3585" max="3585" width="11.42578125" customWidth="1"/>
    <col min="3586" max="3586" width="16.7109375" customWidth="1"/>
    <col min="3587" max="3591" width="0" hidden="1" customWidth="1"/>
    <col min="3592" max="3592" width="18.7109375" customWidth="1"/>
    <col min="3593" max="3595" width="9.140625" customWidth="1"/>
    <col min="3836" max="3836" width="8.7109375" customWidth="1"/>
    <col min="3837" max="3837" width="11.7109375" customWidth="1"/>
    <col min="3838" max="3838" width="36.7109375" customWidth="1"/>
    <col min="3839" max="3839" width="30.7109375" customWidth="1"/>
    <col min="3840" max="3840" width="6.7109375" customWidth="1"/>
    <col min="3841" max="3841" width="11.42578125" customWidth="1"/>
    <col min="3842" max="3842" width="16.7109375" customWidth="1"/>
    <col min="3843" max="3847" width="0" hidden="1" customWidth="1"/>
    <col min="3848" max="3848" width="18.7109375" customWidth="1"/>
    <col min="3849" max="3851" width="9.140625" customWidth="1"/>
    <col min="4092" max="4092" width="8.7109375" customWidth="1"/>
    <col min="4093" max="4093" width="11.7109375" customWidth="1"/>
    <col min="4094" max="4094" width="36.7109375" customWidth="1"/>
    <col min="4095" max="4095" width="30.7109375" customWidth="1"/>
    <col min="4096" max="4096" width="6.7109375" customWidth="1"/>
    <col min="4097" max="4097" width="11.42578125" customWidth="1"/>
    <col min="4098" max="4098" width="16.7109375" customWidth="1"/>
    <col min="4099" max="4103" width="0" hidden="1" customWidth="1"/>
    <col min="4104" max="4104" width="18.7109375" customWidth="1"/>
    <col min="4105" max="4107" width="9.140625" customWidth="1"/>
    <col min="4348" max="4348" width="8.7109375" customWidth="1"/>
    <col min="4349" max="4349" width="11.7109375" customWidth="1"/>
    <col min="4350" max="4350" width="36.7109375" customWidth="1"/>
    <col min="4351" max="4351" width="30.7109375" customWidth="1"/>
    <col min="4352" max="4352" width="6.7109375" customWidth="1"/>
    <col min="4353" max="4353" width="11.42578125" customWidth="1"/>
    <col min="4354" max="4354" width="16.7109375" customWidth="1"/>
    <col min="4355" max="4359" width="0" hidden="1" customWidth="1"/>
    <col min="4360" max="4360" width="18.7109375" customWidth="1"/>
    <col min="4361" max="4363" width="9.140625" customWidth="1"/>
    <col min="4604" max="4604" width="8.7109375" customWidth="1"/>
    <col min="4605" max="4605" width="11.7109375" customWidth="1"/>
    <col min="4606" max="4606" width="36.7109375" customWidth="1"/>
    <col min="4607" max="4607" width="30.7109375" customWidth="1"/>
    <col min="4608" max="4608" width="6.7109375" customWidth="1"/>
    <col min="4609" max="4609" width="11.42578125" customWidth="1"/>
    <col min="4610" max="4610" width="16.7109375" customWidth="1"/>
    <col min="4611" max="4615" width="0" hidden="1" customWidth="1"/>
    <col min="4616" max="4616" width="18.7109375" customWidth="1"/>
    <col min="4617" max="4619" width="9.140625" customWidth="1"/>
    <col min="4860" max="4860" width="8.7109375" customWidth="1"/>
    <col min="4861" max="4861" width="11.7109375" customWidth="1"/>
    <col min="4862" max="4862" width="36.7109375" customWidth="1"/>
    <col min="4863" max="4863" width="30.7109375" customWidth="1"/>
    <col min="4864" max="4864" width="6.7109375" customWidth="1"/>
    <col min="4865" max="4865" width="11.42578125" customWidth="1"/>
    <col min="4866" max="4866" width="16.7109375" customWidth="1"/>
    <col min="4867" max="4871" width="0" hidden="1" customWidth="1"/>
    <col min="4872" max="4872" width="18.7109375" customWidth="1"/>
    <col min="4873" max="4875" width="9.140625" customWidth="1"/>
    <col min="5116" max="5116" width="8.7109375" customWidth="1"/>
    <col min="5117" max="5117" width="11.7109375" customWidth="1"/>
    <col min="5118" max="5118" width="36.7109375" customWidth="1"/>
    <col min="5119" max="5119" width="30.7109375" customWidth="1"/>
    <col min="5120" max="5120" width="6.7109375" customWidth="1"/>
    <col min="5121" max="5121" width="11.42578125" customWidth="1"/>
    <col min="5122" max="5122" width="16.7109375" customWidth="1"/>
    <col min="5123" max="5127" width="0" hidden="1" customWidth="1"/>
    <col min="5128" max="5128" width="18.7109375" customWidth="1"/>
    <col min="5129" max="5131" width="9.140625" customWidth="1"/>
    <col min="5372" max="5372" width="8.7109375" customWidth="1"/>
    <col min="5373" max="5373" width="11.7109375" customWidth="1"/>
    <col min="5374" max="5374" width="36.7109375" customWidth="1"/>
    <col min="5375" max="5375" width="30.7109375" customWidth="1"/>
    <col min="5376" max="5376" width="6.7109375" customWidth="1"/>
    <col min="5377" max="5377" width="11.42578125" customWidth="1"/>
    <col min="5378" max="5378" width="16.7109375" customWidth="1"/>
    <col min="5379" max="5383" width="0" hidden="1" customWidth="1"/>
    <col min="5384" max="5384" width="18.7109375" customWidth="1"/>
    <col min="5385" max="5387" width="9.140625" customWidth="1"/>
    <col min="5628" max="5628" width="8.7109375" customWidth="1"/>
    <col min="5629" max="5629" width="11.7109375" customWidth="1"/>
    <col min="5630" max="5630" width="36.7109375" customWidth="1"/>
    <col min="5631" max="5631" width="30.7109375" customWidth="1"/>
    <col min="5632" max="5632" width="6.7109375" customWidth="1"/>
    <col min="5633" max="5633" width="11.42578125" customWidth="1"/>
    <col min="5634" max="5634" width="16.7109375" customWidth="1"/>
    <col min="5635" max="5639" width="0" hidden="1" customWidth="1"/>
    <col min="5640" max="5640" width="18.7109375" customWidth="1"/>
    <col min="5641" max="5643" width="9.140625" customWidth="1"/>
    <col min="5884" max="5884" width="8.7109375" customWidth="1"/>
    <col min="5885" max="5885" width="11.7109375" customWidth="1"/>
    <col min="5886" max="5886" width="36.7109375" customWidth="1"/>
    <col min="5887" max="5887" width="30.7109375" customWidth="1"/>
    <col min="5888" max="5888" width="6.7109375" customWidth="1"/>
    <col min="5889" max="5889" width="11.42578125" customWidth="1"/>
    <col min="5890" max="5890" width="16.7109375" customWidth="1"/>
    <col min="5891" max="5895" width="0" hidden="1" customWidth="1"/>
    <col min="5896" max="5896" width="18.7109375" customWidth="1"/>
    <col min="5897" max="5899" width="9.140625" customWidth="1"/>
    <col min="6140" max="6140" width="8.7109375" customWidth="1"/>
    <col min="6141" max="6141" width="11.7109375" customWidth="1"/>
    <col min="6142" max="6142" width="36.7109375" customWidth="1"/>
    <col min="6143" max="6143" width="30.7109375" customWidth="1"/>
    <col min="6144" max="6144" width="6.7109375" customWidth="1"/>
    <col min="6145" max="6145" width="11.42578125" customWidth="1"/>
    <col min="6146" max="6146" width="16.7109375" customWidth="1"/>
    <col min="6147" max="6151" width="0" hidden="1" customWidth="1"/>
    <col min="6152" max="6152" width="18.7109375" customWidth="1"/>
    <col min="6153" max="6155" width="9.140625" customWidth="1"/>
    <col min="6396" max="6396" width="8.7109375" customWidth="1"/>
    <col min="6397" max="6397" width="11.7109375" customWidth="1"/>
    <col min="6398" max="6398" width="36.7109375" customWidth="1"/>
    <col min="6399" max="6399" width="30.7109375" customWidth="1"/>
    <col min="6400" max="6400" width="6.7109375" customWidth="1"/>
    <col min="6401" max="6401" width="11.42578125" customWidth="1"/>
    <col min="6402" max="6402" width="16.7109375" customWidth="1"/>
    <col min="6403" max="6407" width="0" hidden="1" customWidth="1"/>
    <col min="6408" max="6408" width="18.7109375" customWidth="1"/>
    <col min="6409" max="6411" width="9.140625" customWidth="1"/>
    <col min="6652" max="6652" width="8.7109375" customWidth="1"/>
    <col min="6653" max="6653" width="11.7109375" customWidth="1"/>
    <col min="6654" max="6654" width="36.7109375" customWidth="1"/>
    <col min="6655" max="6655" width="30.7109375" customWidth="1"/>
    <col min="6656" max="6656" width="6.7109375" customWidth="1"/>
    <col min="6657" max="6657" width="11.42578125" customWidth="1"/>
    <col min="6658" max="6658" width="16.7109375" customWidth="1"/>
    <col min="6659" max="6663" width="0" hidden="1" customWidth="1"/>
    <col min="6664" max="6664" width="18.7109375" customWidth="1"/>
    <col min="6665" max="6667" width="9.140625" customWidth="1"/>
    <col min="6908" max="6908" width="8.7109375" customWidth="1"/>
    <col min="6909" max="6909" width="11.7109375" customWidth="1"/>
    <col min="6910" max="6910" width="36.7109375" customWidth="1"/>
    <col min="6911" max="6911" width="30.7109375" customWidth="1"/>
    <col min="6912" max="6912" width="6.7109375" customWidth="1"/>
    <col min="6913" max="6913" width="11.42578125" customWidth="1"/>
    <col min="6914" max="6914" width="16.7109375" customWidth="1"/>
    <col min="6915" max="6919" width="0" hidden="1" customWidth="1"/>
    <col min="6920" max="6920" width="18.7109375" customWidth="1"/>
    <col min="6921" max="6923" width="9.140625" customWidth="1"/>
    <col min="7164" max="7164" width="8.7109375" customWidth="1"/>
    <col min="7165" max="7165" width="11.7109375" customWidth="1"/>
    <col min="7166" max="7166" width="36.7109375" customWidth="1"/>
    <col min="7167" max="7167" width="30.7109375" customWidth="1"/>
    <col min="7168" max="7168" width="6.7109375" customWidth="1"/>
    <col min="7169" max="7169" width="11.42578125" customWidth="1"/>
    <col min="7170" max="7170" width="16.7109375" customWidth="1"/>
    <col min="7171" max="7175" width="0" hidden="1" customWidth="1"/>
    <col min="7176" max="7176" width="18.7109375" customWidth="1"/>
    <col min="7177" max="7179" width="9.140625" customWidth="1"/>
    <col min="7420" max="7420" width="8.7109375" customWidth="1"/>
    <col min="7421" max="7421" width="11.7109375" customWidth="1"/>
    <col min="7422" max="7422" width="36.7109375" customWidth="1"/>
    <col min="7423" max="7423" width="30.7109375" customWidth="1"/>
    <col min="7424" max="7424" width="6.7109375" customWidth="1"/>
    <col min="7425" max="7425" width="11.42578125" customWidth="1"/>
    <col min="7426" max="7426" width="16.7109375" customWidth="1"/>
    <col min="7427" max="7431" width="0" hidden="1" customWidth="1"/>
    <col min="7432" max="7432" width="18.7109375" customWidth="1"/>
    <col min="7433" max="7435" width="9.140625" customWidth="1"/>
    <col min="7676" max="7676" width="8.7109375" customWidth="1"/>
    <col min="7677" max="7677" width="11.7109375" customWidth="1"/>
    <col min="7678" max="7678" width="36.7109375" customWidth="1"/>
    <col min="7679" max="7679" width="30.7109375" customWidth="1"/>
    <col min="7680" max="7680" width="6.7109375" customWidth="1"/>
    <col min="7681" max="7681" width="11.42578125" customWidth="1"/>
    <col min="7682" max="7682" width="16.7109375" customWidth="1"/>
    <col min="7683" max="7687" width="0" hidden="1" customWidth="1"/>
    <col min="7688" max="7688" width="18.7109375" customWidth="1"/>
    <col min="7689" max="7691" width="9.140625" customWidth="1"/>
    <col min="7932" max="7932" width="8.7109375" customWidth="1"/>
    <col min="7933" max="7933" width="11.7109375" customWidth="1"/>
    <col min="7934" max="7934" width="36.7109375" customWidth="1"/>
    <col min="7935" max="7935" width="30.7109375" customWidth="1"/>
    <col min="7936" max="7936" width="6.7109375" customWidth="1"/>
    <col min="7937" max="7937" width="11.42578125" customWidth="1"/>
    <col min="7938" max="7938" width="16.7109375" customWidth="1"/>
    <col min="7939" max="7943" width="0" hidden="1" customWidth="1"/>
    <col min="7944" max="7944" width="18.7109375" customWidth="1"/>
    <col min="7945" max="7947" width="9.140625" customWidth="1"/>
    <col min="8188" max="8188" width="8.7109375" customWidth="1"/>
    <col min="8189" max="8189" width="11.7109375" customWidth="1"/>
    <col min="8190" max="8190" width="36.7109375" customWidth="1"/>
    <col min="8191" max="8191" width="30.7109375" customWidth="1"/>
    <col min="8192" max="8192" width="6.7109375" customWidth="1"/>
    <col min="8193" max="8193" width="11.42578125" customWidth="1"/>
    <col min="8194" max="8194" width="16.7109375" customWidth="1"/>
    <col min="8195" max="8199" width="0" hidden="1" customWidth="1"/>
    <col min="8200" max="8200" width="18.7109375" customWidth="1"/>
    <col min="8201" max="8203" width="9.140625" customWidth="1"/>
    <col min="8444" max="8444" width="8.7109375" customWidth="1"/>
    <col min="8445" max="8445" width="11.7109375" customWidth="1"/>
    <col min="8446" max="8446" width="36.7109375" customWidth="1"/>
    <col min="8447" max="8447" width="30.7109375" customWidth="1"/>
    <col min="8448" max="8448" width="6.7109375" customWidth="1"/>
    <col min="8449" max="8449" width="11.42578125" customWidth="1"/>
    <col min="8450" max="8450" width="16.7109375" customWidth="1"/>
    <col min="8451" max="8455" width="0" hidden="1" customWidth="1"/>
    <col min="8456" max="8456" width="18.7109375" customWidth="1"/>
    <col min="8457" max="8459" width="9.140625" customWidth="1"/>
    <col min="8700" max="8700" width="8.7109375" customWidth="1"/>
    <col min="8701" max="8701" width="11.7109375" customWidth="1"/>
    <col min="8702" max="8702" width="36.7109375" customWidth="1"/>
    <col min="8703" max="8703" width="30.7109375" customWidth="1"/>
    <col min="8704" max="8704" width="6.7109375" customWidth="1"/>
    <col min="8705" max="8705" width="11.42578125" customWidth="1"/>
    <col min="8706" max="8706" width="16.7109375" customWidth="1"/>
    <col min="8707" max="8711" width="0" hidden="1" customWidth="1"/>
    <col min="8712" max="8712" width="18.7109375" customWidth="1"/>
    <col min="8713" max="8715" width="9.140625" customWidth="1"/>
    <col min="8956" max="8956" width="8.7109375" customWidth="1"/>
    <col min="8957" max="8957" width="11.7109375" customWidth="1"/>
    <col min="8958" max="8958" width="36.7109375" customWidth="1"/>
    <col min="8959" max="8959" width="30.7109375" customWidth="1"/>
    <col min="8960" max="8960" width="6.7109375" customWidth="1"/>
    <col min="8961" max="8961" width="11.42578125" customWidth="1"/>
    <col min="8962" max="8962" width="16.7109375" customWidth="1"/>
    <col min="8963" max="8967" width="0" hidden="1" customWidth="1"/>
    <col min="8968" max="8968" width="18.7109375" customWidth="1"/>
    <col min="8969" max="8971" width="9.140625" customWidth="1"/>
    <col min="9212" max="9212" width="8.7109375" customWidth="1"/>
    <col min="9213" max="9213" width="11.7109375" customWidth="1"/>
    <col min="9214" max="9214" width="36.7109375" customWidth="1"/>
    <col min="9215" max="9215" width="30.7109375" customWidth="1"/>
    <col min="9216" max="9216" width="6.7109375" customWidth="1"/>
    <col min="9217" max="9217" width="11.42578125" customWidth="1"/>
    <col min="9218" max="9218" width="16.7109375" customWidth="1"/>
    <col min="9219" max="9223" width="0" hidden="1" customWidth="1"/>
    <col min="9224" max="9224" width="18.7109375" customWidth="1"/>
    <col min="9225" max="9227" width="9.140625" customWidth="1"/>
    <col min="9468" max="9468" width="8.7109375" customWidth="1"/>
    <col min="9469" max="9469" width="11.7109375" customWidth="1"/>
    <col min="9470" max="9470" width="36.7109375" customWidth="1"/>
    <col min="9471" max="9471" width="30.7109375" customWidth="1"/>
    <col min="9472" max="9472" width="6.7109375" customWidth="1"/>
    <col min="9473" max="9473" width="11.42578125" customWidth="1"/>
    <col min="9474" max="9474" width="16.7109375" customWidth="1"/>
    <col min="9475" max="9479" width="0" hidden="1" customWidth="1"/>
    <col min="9480" max="9480" width="18.7109375" customWidth="1"/>
    <col min="9481" max="9483" width="9.140625" customWidth="1"/>
    <col min="9724" max="9724" width="8.7109375" customWidth="1"/>
    <col min="9725" max="9725" width="11.7109375" customWidth="1"/>
    <col min="9726" max="9726" width="36.7109375" customWidth="1"/>
    <col min="9727" max="9727" width="30.7109375" customWidth="1"/>
    <col min="9728" max="9728" width="6.7109375" customWidth="1"/>
    <col min="9729" max="9729" width="11.42578125" customWidth="1"/>
    <col min="9730" max="9730" width="16.7109375" customWidth="1"/>
    <col min="9731" max="9735" width="0" hidden="1" customWidth="1"/>
    <col min="9736" max="9736" width="18.7109375" customWidth="1"/>
    <col min="9737" max="9739" width="9.140625" customWidth="1"/>
    <col min="9980" max="9980" width="8.7109375" customWidth="1"/>
    <col min="9981" max="9981" width="11.7109375" customWidth="1"/>
    <col min="9982" max="9982" width="36.7109375" customWidth="1"/>
    <col min="9983" max="9983" width="30.7109375" customWidth="1"/>
    <col min="9984" max="9984" width="6.7109375" customWidth="1"/>
    <col min="9985" max="9985" width="11.42578125" customWidth="1"/>
    <col min="9986" max="9986" width="16.7109375" customWidth="1"/>
    <col min="9987" max="9991" width="0" hidden="1" customWidth="1"/>
    <col min="9992" max="9992" width="18.7109375" customWidth="1"/>
    <col min="9993" max="9995" width="9.140625" customWidth="1"/>
    <col min="10236" max="10236" width="8.7109375" customWidth="1"/>
    <col min="10237" max="10237" width="11.7109375" customWidth="1"/>
    <col min="10238" max="10238" width="36.7109375" customWidth="1"/>
    <col min="10239" max="10239" width="30.7109375" customWidth="1"/>
    <col min="10240" max="10240" width="6.7109375" customWidth="1"/>
    <col min="10241" max="10241" width="11.42578125" customWidth="1"/>
    <col min="10242" max="10242" width="16.7109375" customWidth="1"/>
    <col min="10243" max="10247" width="0" hidden="1" customWidth="1"/>
    <col min="10248" max="10248" width="18.7109375" customWidth="1"/>
    <col min="10249" max="10251" width="9.140625" customWidth="1"/>
    <col min="10492" max="10492" width="8.7109375" customWidth="1"/>
    <col min="10493" max="10493" width="11.7109375" customWidth="1"/>
    <col min="10494" max="10494" width="36.7109375" customWidth="1"/>
    <col min="10495" max="10495" width="30.7109375" customWidth="1"/>
    <col min="10496" max="10496" width="6.7109375" customWidth="1"/>
    <col min="10497" max="10497" width="11.42578125" customWidth="1"/>
    <col min="10498" max="10498" width="16.7109375" customWidth="1"/>
    <col min="10499" max="10503" width="0" hidden="1" customWidth="1"/>
    <col min="10504" max="10504" width="18.7109375" customWidth="1"/>
    <col min="10505" max="10507" width="9.140625" customWidth="1"/>
    <col min="10748" max="10748" width="8.7109375" customWidth="1"/>
    <col min="10749" max="10749" width="11.7109375" customWidth="1"/>
    <col min="10750" max="10750" width="36.7109375" customWidth="1"/>
    <col min="10751" max="10751" width="30.7109375" customWidth="1"/>
    <col min="10752" max="10752" width="6.7109375" customWidth="1"/>
    <col min="10753" max="10753" width="11.42578125" customWidth="1"/>
    <col min="10754" max="10754" width="16.7109375" customWidth="1"/>
    <col min="10755" max="10759" width="0" hidden="1" customWidth="1"/>
    <col min="10760" max="10760" width="18.7109375" customWidth="1"/>
    <col min="10761" max="10763" width="9.140625" customWidth="1"/>
    <col min="11004" max="11004" width="8.7109375" customWidth="1"/>
    <col min="11005" max="11005" width="11.7109375" customWidth="1"/>
    <col min="11006" max="11006" width="36.7109375" customWidth="1"/>
    <col min="11007" max="11007" width="30.7109375" customWidth="1"/>
    <col min="11008" max="11008" width="6.7109375" customWidth="1"/>
    <col min="11009" max="11009" width="11.42578125" customWidth="1"/>
    <col min="11010" max="11010" width="16.7109375" customWidth="1"/>
    <col min="11011" max="11015" width="0" hidden="1" customWidth="1"/>
    <col min="11016" max="11016" width="18.7109375" customWidth="1"/>
    <col min="11017" max="11019" width="9.140625" customWidth="1"/>
    <col min="11260" max="11260" width="8.7109375" customWidth="1"/>
    <col min="11261" max="11261" width="11.7109375" customWidth="1"/>
    <col min="11262" max="11262" width="36.7109375" customWidth="1"/>
    <col min="11263" max="11263" width="30.7109375" customWidth="1"/>
    <col min="11264" max="11264" width="6.7109375" customWidth="1"/>
    <col min="11265" max="11265" width="11.42578125" customWidth="1"/>
    <col min="11266" max="11266" width="16.7109375" customWidth="1"/>
    <col min="11267" max="11271" width="0" hidden="1" customWidth="1"/>
    <col min="11272" max="11272" width="18.7109375" customWidth="1"/>
    <col min="11273" max="11275" width="9.140625" customWidth="1"/>
    <col min="11516" max="11516" width="8.7109375" customWidth="1"/>
    <col min="11517" max="11517" width="11.7109375" customWidth="1"/>
    <col min="11518" max="11518" width="36.7109375" customWidth="1"/>
    <col min="11519" max="11519" width="30.7109375" customWidth="1"/>
    <col min="11520" max="11520" width="6.7109375" customWidth="1"/>
    <col min="11521" max="11521" width="11.42578125" customWidth="1"/>
    <col min="11522" max="11522" width="16.7109375" customWidth="1"/>
    <col min="11523" max="11527" width="0" hidden="1" customWidth="1"/>
    <col min="11528" max="11528" width="18.7109375" customWidth="1"/>
    <col min="11529" max="11531" width="9.140625" customWidth="1"/>
    <col min="11772" max="11772" width="8.7109375" customWidth="1"/>
    <col min="11773" max="11773" width="11.7109375" customWidth="1"/>
    <col min="11774" max="11774" width="36.7109375" customWidth="1"/>
    <col min="11775" max="11775" width="30.7109375" customWidth="1"/>
    <col min="11776" max="11776" width="6.7109375" customWidth="1"/>
    <col min="11777" max="11777" width="11.42578125" customWidth="1"/>
    <col min="11778" max="11778" width="16.7109375" customWidth="1"/>
    <col min="11779" max="11783" width="0" hidden="1" customWidth="1"/>
    <col min="11784" max="11784" width="18.7109375" customWidth="1"/>
    <col min="11785" max="11787" width="9.140625" customWidth="1"/>
    <col min="12028" max="12028" width="8.7109375" customWidth="1"/>
    <col min="12029" max="12029" width="11.7109375" customWidth="1"/>
    <col min="12030" max="12030" width="36.7109375" customWidth="1"/>
    <col min="12031" max="12031" width="30.7109375" customWidth="1"/>
    <col min="12032" max="12032" width="6.7109375" customWidth="1"/>
    <col min="12033" max="12033" width="11.42578125" customWidth="1"/>
    <col min="12034" max="12034" width="16.7109375" customWidth="1"/>
    <col min="12035" max="12039" width="0" hidden="1" customWidth="1"/>
    <col min="12040" max="12040" width="18.7109375" customWidth="1"/>
    <col min="12041" max="12043" width="9.140625" customWidth="1"/>
    <col min="12284" max="12284" width="8.7109375" customWidth="1"/>
    <col min="12285" max="12285" width="11.7109375" customWidth="1"/>
    <col min="12286" max="12286" width="36.7109375" customWidth="1"/>
    <col min="12287" max="12287" width="30.7109375" customWidth="1"/>
    <col min="12288" max="12288" width="6.7109375" customWidth="1"/>
    <col min="12289" max="12289" width="11.42578125" customWidth="1"/>
    <col min="12290" max="12290" width="16.7109375" customWidth="1"/>
    <col min="12291" max="12295" width="0" hidden="1" customWidth="1"/>
    <col min="12296" max="12296" width="18.7109375" customWidth="1"/>
    <col min="12297" max="12299" width="9.140625" customWidth="1"/>
    <col min="12540" max="12540" width="8.7109375" customWidth="1"/>
    <col min="12541" max="12541" width="11.7109375" customWidth="1"/>
    <col min="12542" max="12542" width="36.7109375" customWidth="1"/>
    <col min="12543" max="12543" width="30.7109375" customWidth="1"/>
    <col min="12544" max="12544" width="6.7109375" customWidth="1"/>
    <col min="12545" max="12545" width="11.42578125" customWidth="1"/>
    <col min="12546" max="12546" width="16.7109375" customWidth="1"/>
    <col min="12547" max="12551" width="0" hidden="1" customWidth="1"/>
    <col min="12552" max="12552" width="18.7109375" customWidth="1"/>
    <col min="12553" max="12555" width="9.140625" customWidth="1"/>
    <col min="12796" max="12796" width="8.7109375" customWidth="1"/>
    <col min="12797" max="12797" width="11.7109375" customWidth="1"/>
    <col min="12798" max="12798" width="36.7109375" customWidth="1"/>
    <col min="12799" max="12799" width="30.7109375" customWidth="1"/>
    <col min="12800" max="12800" width="6.7109375" customWidth="1"/>
    <col min="12801" max="12801" width="11.42578125" customWidth="1"/>
    <col min="12802" max="12802" width="16.7109375" customWidth="1"/>
    <col min="12803" max="12807" width="0" hidden="1" customWidth="1"/>
    <col min="12808" max="12808" width="18.7109375" customWidth="1"/>
    <col min="12809" max="12811" width="9.140625" customWidth="1"/>
    <col min="13052" max="13052" width="8.7109375" customWidth="1"/>
    <col min="13053" max="13053" width="11.7109375" customWidth="1"/>
    <col min="13054" max="13054" width="36.7109375" customWidth="1"/>
    <col min="13055" max="13055" width="30.7109375" customWidth="1"/>
    <col min="13056" max="13056" width="6.7109375" customWidth="1"/>
    <col min="13057" max="13057" width="11.42578125" customWidth="1"/>
    <col min="13058" max="13058" width="16.7109375" customWidth="1"/>
    <col min="13059" max="13063" width="0" hidden="1" customWidth="1"/>
    <col min="13064" max="13064" width="18.7109375" customWidth="1"/>
    <col min="13065" max="13067" width="9.140625" customWidth="1"/>
    <col min="13308" max="13308" width="8.7109375" customWidth="1"/>
    <col min="13309" max="13309" width="11.7109375" customWidth="1"/>
    <col min="13310" max="13310" width="36.7109375" customWidth="1"/>
    <col min="13311" max="13311" width="30.7109375" customWidth="1"/>
    <col min="13312" max="13312" width="6.7109375" customWidth="1"/>
    <col min="13313" max="13313" width="11.42578125" customWidth="1"/>
    <col min="13314" max="13314" width="16.7109375" customWidth="1"/>
    <col min="13315" max="13319" width="0" hidden="1" customWidth="1"/>
    <col min="13320" max="13320" width="18.7109375" customWidth="1"/>
    <col min="13321" max="13323" width="9.140625" customWidth="1"/>
    <col min="13564" max="13564" width="8.7109375" customWidth="1"/>
    <col min="13565" max="13565" width="11.7109375" customWidth="1"/>
    <col min="13566" max="13566" width="36.7109375" customWidth="1"/>
    <col min="13567" max="13567" width="30.7109375" customWidth="1"/>
    <col min="13568" max="13568" width="6.7109375" customWidth="1"/>
    <col min="13569" max="13569" width="11.42578125" customWidth="1"/>
    <col min="13570" max="13570" width="16.7109375" customWidth="1"/>
    <col min="13571" max="13575" width="0" hidden="1" customWidth="1"/>
    <col min="13576" max="13576" width="18.7109375" customWidth="1"/>
    <col min="13577" max="13579" width="9.140625" customWidth="1"/>
    <col min="13820" max="13820" width="8.7109375" customWidth="1"/>
    <col min="13821" max="13821" width="11.7109375" customWidth="1"/>
    <col min="13822" max="13822" width="36.7109375" customWidth="1"/>
    <col min="13823" max="13823" width="30.7109375" customWidth="1"/>
    <col min="13824" max="13824" width="6.7109375" customWidth="1"/>
    <col min="13825" max="13825" width="11.42578125" customWidth="1"/>
    <col min="13826" max="13826" width="16.7109375" customWidth="1"/>
    <col min="13827" max="13831" width="0" hidden="1" customWidth="1"/>
    <col min="13832" max="13832" width="18.7109375" customWidth="1"/>
    <col min="13833" max="13835" width="9.140625" customWidth="1"/>
    <col min="14076" max="14076" width="8.7109375" customWidth="1"/>
    <col min="14077" max="14077" width="11.7109375" customWidth="1"/>
    <col min="14078" max="14078" width="36.7109375" customWidth="1"/>
    <col min="14079" max="14079" width="30.7109375" customWidth="1"/>
    <col min="14080" max="14080" width="6.7109375" customWidth="1"/>
    <col min="14081" max="14081" width="11.42578125" customWidth="1"/>
    <col min="14082" max="14082" width="16.7109375" customWidth="1"/>
    <col min="14083" max="14087" width="0" hidden="1" customWidth="1"/>
    <col min="14088" max="14088" width="18.7109375" customWidth="1"/>
    <col min="14089" max="14091" width="9.140625" customWidth="1"/>
    <col min="14332" max="14332" width="8.7109375" customWidth="1"/>
    <col min="14333" max="14333" width="11.7109375" customWidth="1"/>
    <col min="14334" max="14334" width="36.7109375" customWidth="1"/>
    <col min="14335" max="14335" width="30.7109375" customWidth="1"/>
    <col min="14336" max="14336" width="6.7109375" customWidth="1"/>
    <col min="14337" max="14337" width="11.42578125" customWidth="1"/>
    <col min="14338" max="14338" width="16.7109375" customWidth="1"/>
    <col min="14339" max="14343" width="0" hidden="1" customWidth="1"/>
    <col min="14344" max="14344" width="18.7109375" customWidth="1"/>
    <col min="14345" max="14347" width="9.140625" customWidth="1"/>
    <col min="14588" max="14588" width="8.7109375" customWidth="1"/>
    <col min="14589" max="14589" width="11.7109375" customWidth="1"/>
    <col min="14590" max="14590" width="36.7109375" customWidth="1"/>
    <col min="14591" max="14591" width="30.7109375" customWidth="1"/>
    <col min="14592" max="14592" width="6.7109375" customWidth="1"/>
    <col min="14593" max="14593" width="11.42578125" customWidth="1"/>
    <col min="14594" max="14594" width="16.7109375" customWidth="1"/>
    <col min="14595" max="14599" width="0" hidden="1" customWidth="1"/>
    <col min="14600" max="14600" width="18.7109375" customWidth="1"/>
    <col min="14601" max="14603" width="9.140625" customWidth="1"/>
    <col min="14844" max="14844" width="8.7109375" customWidth="1"/>
    <col min="14845" max="14845" width="11.7109375" customWidth="1"/>
    <col min="14846" max="14846" width="36.7109375" customWidth="1"/>
    <col min="14847" max="14847" width="30.7109375" customWidth="1"/>
    <col min="14848" max="14848" width="6.7109375" customWidth="1"/>
    <col min="14849" max="14849" width="11.42578125" customWidth="1"/>
    <col min="14850" max="14850" width="16.7109375" customWidth="1"/>
    <col min="14851" max="14855" width="0" hidden="1" customWidth="1"/>
    <col min="14856" max="14856" width="18.7109375" customWidth="1"/>
    <col min="14857" max="14859" width="9.140625" customWidth="1"/>
    <col min="15100" max="15100" width="8.7109375" customWidth="1"/>
    <col min="15101" max="15101" width="11.7109375" customWidth="1"/>
    <col min="15102" max="15102" width="36.7109375" customWidth="1"/>
    <col min="15103" max="15103" width="30.7109375" customWidth="1"/>
    <col min="15104" max="15104" width="6.7109375" customWidth="1"/>
    <col min="15105" max="15105" width="11.42578125" customWidth="1"/>
    <col min="15106" max="15106" width="16.7109375" customWidth="1"/>
    <col min="15107" max="15111" width="0" hidden="1" customWidth="1"/>
    <col min="15112" max="15112" width="18.7109375" customWidth="1"/>
    <col min="15113" max="15115" width="9.140625" customWidth="1"/>
    <col min="15356" max="15356" width="8.7109375" customWidth="1"/>
    <col min="15357" max="15357" width="11.7109375" customWidth="1"/>
    <col min="15358" max="15358" width="36.7109375" customWidth="1"/>
    <col min="15359" max="15359" width="30.7109375" customWidth="1"/>
    <col min="15360" max="15360" width="6.7109375" customWidth="1"/>
    <col min="15361" max="15361" width="11.42578125" customWidth="1"/>
    <col min="15362" max="15362" width="16.7109375" customWidth="1"/>
    <col min="15363" max="15367" width="0" hidden="1" customWidth="1"/>
    <col min="15368" max="15368" width="18.7109375" customWidth="1"/>
    <col min="15369" max="15371" width="9.140625" customWidth="1"/>
    <col min="15612" max="15612" width="8.7109375" customWidth="1"/>
    <col min="15613" max="15613" width="11.7109375" customWidth="1"/>
    <col min="15614" max="15614" width="36.7109375" customWidth="1"/>
    <col min="15615" max="15615" width="30.7109375" customWidth="1"/>
    <col min="15616" max="15616" width="6.7109375" customWidth="1"/>
    <col min="15617" max="15617" width="11.42578125" customWidth="1"/>
    <col min="15618" max="15618" width="16.7109375" customWidth="1"/>
    <col min="15619" max="15623" width="0" hidden="1" customWidth="1"/>
    <col min="15624" max="15624" width="18.7109375" customWidth="1"/>
    <col min="15625" max="15627" width="9.140625" customWidth="1"/>
    <col min="15868" max="15868" width="8.7109375" customWidth="1"/>
    <col min="15869" max="15869" width="11.7109375" customWidth="1"/>
    <col min="15870" max="15870" width="36.7109375" customWidth="1"/>
    <col min="15871" max="15871" width="30.7109375" customWidth="1"/>
    <col min="15872" max="15872" width="6.7109375" customWidth="1"/>
    <col min="15873" max="15873" width="11.42578125" customWidth="1"/>
    <col min="15874" max="15874" width="16.7109375" customWidth="1"/>
    <col min="15875" max="15879" width="0" hidden="1" customWidth="1"/>
    <col min="15880" max="15880" width="18.7109375" customWidth="1"/>
    <col min="15881" max="15883" width="9.140625" customWidth="1"/>
    <col min="16124" max="16124" width="8.7109375" customWidth="1"/>
    <col min="16125" max="16125" width="11.7109375" customWidth="1"/>
    <col min="16126" max="16126" width="36.7109375" customWidth="1"/>
    <col min="16127" max="16127" width="30.7109375" customWidth="1"/>
    <col min="16128" max="16128" width="6.7109375" customWidth="1"/>
    <col min="16129" max="16129" width="11.42578125" customWidth="1"/>
    <col min="16130" max="16130" width="16.7109375" customWidth="1"/>
    <col min="16131" max="16135" width="0" hidden="1" customWidth="1"/>
    <col min="16136" max="16136" width="18.7109375" customWidth="1"/>
    <col min="16137" max="16139" width="9.140625" customWidth="1"/>
  </cols>
  <sheetData>
    <row r="1" spans="1:11" ht="18.75" customHeight="1">
      <c r="A1" s="376" t="s">
        <v>232</v>
      </c>
      <c r="B1" s="377"/>
      <c r="C1" s="378"/>
    </row>
    <row r="2" spans="1:11" s="43" customFormat="1" ht="18.75" thickBot="1">
      <c r="A2" s="67"/>
      <c r="B2" s="44"/>
      <c r="C2" s="45"/>
      <c r="D2" s="45"/>
      <c r="E2" s="68"/>
      <c r="F2" s="46"/>
      <c r="G2" s="399"/>
      <c r="H2" s="399"/>
      <c r="J2" s="69"/>
      <c r="K2" s="69"/>
    </row>
    <row r="3" spans="1:11" s="75" customFormat="1" ht="16.5" thickBot="1">
      <c r="A3" s="70" t="s">
        <v>22</v>
      </c>
      <c r="B3" s="71" t="s">
        <v>23</v>
      </c>
      <c r="C3" s="72" t="s">
        <v>24</v>
      </c>
      <c r="D3" s="72" t="s">
        <v>25</v>
      </c>
      <c r="E3" s="73" t="s">
        <v>26</v>
      </c>
      <c r="F3" s="74" t="s">
        <v>0</v>
      </c>
      <c r="G3" s="400" t="s">
        <v>27</v>
      </c>
      <c r="H3" s="401" t="s">
        <v>28</v>
      </c>
    </row>
    <row r="4" spans="1:11" s="51" customFormat="1" ht="17.100000000000001" customHeight="1">
      <c r="A4" s="76" t="s">
        <v>29</v>
      </c>
      <c r="B4" s="77"/>
      <c r="C4" s="78"/>
      <c r="D4" s="78"/>
      <c r="E4" s="79"/>
      <c r="F4" s="80"/>
      <c r="G4" s="402"/>
      <c r="H4" s="402">
        <f>SUM(H5,H7,H9)</f>
        <v>0</v>
      </c>
      <c r="J4"/>
      <c r="K4"/>
    </row>
    <row r="5" spans="1:11" s="51" customFormat="1" ht="17.100000000000001" customHeight="1">
      <c r="A5" s="81" t="s">
        <v>30</v>
      </c>
      <c r="B5" s="82"/>
      <c r="C5" s="83"/>
      <c r="D5" s="83"/>
      <c r="E5" s="84"/>
      <c r="F5" s="85"/>
      <c r="G5" s="403"/>
      <c r="H5" s="403">
        <f>SUM(H6:H6)</f>
        <v>0</v>
      </c>
      <c r="J5"/>
      <c r="K5"/>
    </row>
    <row r="6" spans="1:11" ht="25.5">
      <c r="A6" s="86" t="s">
        <v>31</v>
      </c>
      <c r="B6" s="87" t="s">
        <v>233</v>
      </c>
      <c r="C6" s="88" t="s">
        <v>234</v>
      </c>
      <c r="D6" s="88"/>
      <c r="E6" s="89" t="s">
        <v>7</v>
      </c>
      <c r="F6" s="90">
        <v>1</v>
      </c>
      <c r="G6" s="404"/>
      <c r="H6" s="404">
        <f>F6*G6</f>
        <v>0</v>
      </c>
    </row>
    <row r="7" spans="1:11" s="51" customFormat="1" ht="17.100000000000001" customHeight="1">
      <c r="A7" s="81" t="s">
        <v>39</v>
      </c>
      <c r="B7" s="82"/>
      <c r="C7" s="83"/>
      <c r="D7" s="83"/>
      <c r="E7" s="84"/>
      <c r="F7" s="85"/>
      <c r="G7" s="403"/>
      <c r="H7" s="403">
        <f>SUM(H8:H8)</f>
        <v>0</v>
      </c>
      <c r="J7"/>
      <c r="K7"/>
    </row>
    <row r="8" spans="1:11" ht="38.25">
      <c r="A8" s="86" t="s">
        <v>31</v>
      </c>
      <c r="B8" s="87" t="s">
        <v>235</v>
      </c>
      <c r="C8" s="88" t="s">
        <v>236</v>
      </c>
      <c r="D8" s="88"/>
      <c r="E8" s="89" t="s">
        <v>5</v>
      </c>
      <c r="F8" s="90">
        <v>160</v>
      </c>
      <c r="G8" s="404"/>
      <c r="H8" s="404">
        <f>F8*G8</f>
        <v>0</v>
      </c>
    </row>
    <row r="9" spans="1:11" s="51" customFormat="1" ht="17.100000000000001" customHeight="1">
      <c r="A9" s="81" t="s">
        <v>76</v>
      </c>
      <c r="B9" s="82"/>
      <c r="C9" s="83"/>
      <c r="D9" s="83"/>
      <c r="E9" s="84"/>
      <c r="F9" s="85"/>
      <c r="G9" s="405"/>
      <c r="H9" s="403">
        <f>SUM(H10:H11)</f>
        <v>0</v>
      </c>
      <c r="J9"/>
      <c r="K9"/>
    </row>
    <row r="10" spans="1:11" ht="25.5">
      <c r="A10" s="86" t="s">
        <v>31</v>
      </c>
      <c r="B10" s="87" t="s">
        <v>237</v>
      </c>
      <c r="C10" s="88" t="s">
        <v>238</v>
      </c>
      <c r="D10" s="88"/>
      <c r="E10" s="89" t="s">
        <v>79</v>
      </c>
      <c r="F10" s="90">
        <v>200</v>
      </c>
      <c r="G10" s="406"/>
      <c r="H10" s="404">
        <f>F10*G10</f>
        <v>0</v>
      </c>
    </row>
    <row r="11" spans="1:11">
      <c r="A11" s="86"/>
      <c r="B11" s="87"/>
      <c r="C11" s="88"/>
      <c r="D11" s="88"/>
      <c r="E11" s="89"/>
      <c r="F11" s="90"/>
      <c r="G11" s="406"/>
      <c r="H11" s="404"/>
    </row>
    <row r="12" spans="1:11" s="51" customFormat="1" ht="17.100000000000001" customHeight="1">
      <c r="A12" s="81" t="s">
        <v>80</v>
      </c>
      <c r="B12" s="82"/>
      <c r="C12" s="83"/>
      <c r="D12" s="83"/>
      <c r="E12" s="84"/>
      <c r="F12" s="85"/>
      <c r="G12" s="405"/>
      <c r="H12" s="403">
        <f>SUM(H13+H17+H20+H26+H30+H33+H44)</f>
        <v>0</v>
      </c>
      <c r="J12"/>
      <c r="K12"/>
    </row>
    <row r="13" spans="1:11" s="51" customFormat="1" ht="17.100000000000001" customHeight="1">
      <c r="A13" s="81" t="s">
        <v>81</v>
      </c>
      <c r="B13" s="82"/>
      <c r="C13" s="83"/>
      <c r="D13" s="83"/>
      <c r="E13" s="84"/>
      <c r="F13" s="85"/>
      <c r="G13" s="405"/>
      <c r="H13" s="403">
        <f>SUM(H14:H15)</f>
        <v>0</v>
      </c>
      <c r="J13"/>
      <c r="K13"/>
    </row>
    <row r="14" spans="1:11" ht="25.5">
      <c r="A14" s="86" t="s">
        <v>31</v>
      </c>
      <c r="B14" s="87" t="s">
        <v>239</v>
      </c>
      <c r="C14" s="88" t="s">
        <v>240</v>
      </c>
      <c r="D14" s="88"/>
      <c r="E14" s="89" t="s">
        <v>2</v>
      </c>
      <c r="F14" s="90">
        <v>30</v>
      </c>
      <c r="G14" s="404"/>
      <c r="H14" s="404">
        <f>F14*G14</f>
        <v>0</v>
      </c>
    </row>
    <row r="15" spans="1:11" ht="25.5">
      <c r="A15" s="86" t="s">
        <v>35</v>
      </c>
      <c r="B15" s="87" t="s">
        <v>85</v>
      </c>
      <c r="C15" s="88" t="s">
        <v>241</v>
      </c>
      <c r="D15" s="88"/>
      <c r="E15" s="89" t="s">
        <v>2</v>
      </c>
      <c r="F15" s="90">
        <v>10</v>
      </c>
      <c r="G15" s="406"/>
      <c r="H15" s="404">
        <f>F15*G15</f>
        <v>0</v>
      </c>
    </row>
    <row r="16" spans="1:11">
      <c r="A16" s="86"/>
      <c r="B16" s="87"/>
      <c r="C16" s="88"/>
      <c r="D16" s="88"/>
      <c r="E16" s="89"/>
      <c r="F16" s="90"/>
      <c r="G16" s="406"/>
      <c r="H16" s="404"/>
    </row>
    <row r="17" spans="1:11" s="51" customFormat="1" ht="17.100000000000001" customHeight="1">
      <c r="A17" s="81" t="s">
        <v>87</v>
      </c>
      <c r="B17" s="82"/>
      <c r="C17" s="83"/>
      <c r="D17" s="83"/>
      <c r="E17" s="84"/>
      <c r="F17" s="85"/>
      <c r="G17" s="403"/>
      <c r="H17" s="403">
        <f>SUM(H18:H18)</f>
        <v>0</v>
      </c>
      <c r="J17"/>
      <c r="K17"/>
    </row>
    <row r="18" spans="1:11" ht="25.5">
      <c r="A18" s="86" t="s">
        <v>31</v>
      </c>
      <c r="B18" s="87" t="s">
        <v>242</v>
      </c>
      <c r="C18" s="88" t="s">
        <v>243</v>
      </c>
      <c r="D18" s="88"/>
      <c r="E18" s="89" t="s">
        <v>5</v>
      </c>
      <c r="F18" s="90">
        <v>30</v>
      </c>
      <c r="G18" s="404"/>
      <c r="H18" s="404">
        <f>F18*G18</f>
        <v>0</v>
      </c>
    </row>
    <row r="19" spans="1:11">
      <c r="A19" s="86"/>
      <c r="B19" s="87"/>
      <c r="C19" s="88"/>
      <c r="D19" s="88"/>
      <c r="E19" s="89"/>
      <c r="F19" s="90"/>
      <c r="G19" s="404"/>
      <c r="H19" s="404"/>
    </row>
    <row r="20" spans="1:11" s="51" customFormat="1" ht="17.100000000000001" customHeight="1">
      <c r="A20" s="81" t="s">
        <v>244</v>
      </c>
      <c r="B20" s="82"/>
      <c r="C20" s="83"/>
      <c r="D20" s="83"/>
      <c r="E20" s="84"/>
      <c r="F20" s="85"/>
      <c r="G20" s="403"/>
      <c r="H20" s="403">
        <f>SUM(H21:H24)</f>
        <v>0</v>
      </c>
      <c r="J20"/>
      <c r="K20"/>
    </row>
    <row r="21" spans="1:11" ht="25.5">
      <c r="A21" s="86" t="s">
        <v>31</v>
      </c>
      <c r="B21" s="87" t="s">
        <v>245</v>
      </c>
      <c r="C21" s="88" t="s">
        <v>246</v>
      </c>
      <c r="D21" s="88"/>
      <c r="E21" s="89" t="s">
        <v>2</v>
      </c>
      <c r="F21" s="90">
        <v>10</v>
      </c>
      <c r="G21" s="404"/>
      <c r="H21" s="404">
        <f>F21*G21</f>
        <v>0</v>
      </c>
    </row>
    <row r="22" spans="1:11" ht="25.5">
      <c r="A22" s="86" t="s">
        <v>35</v>
      </c>
      <c r="B22" s="87" t="s">
        <v>90</v>
      </c>
      <c r="C22" s="88" t="s">
        <v>247</v>
      </c>
      <c r="D22" s="88"/>
      <c r="E22" s="89" t="s">
        <v>2</v>
      </c>
      <c r="F22" s="90">
        <v>12.5</v>
      </c>
      <c r="G22" s="404"/>
      <c r="H22" s="404">
        <f>F22*G22</f>
        <v>0</v>
      </c>
    </row>
    <row r="23" spans="1:11" ht="25.5">
      <c r="A23" s="86" t="s">
        <v>37</v>
      </c>
      <c r="B23" s="87" t="s">
        <v>248</v>
      </c>
      <c r="C23" s="35" t="s">
        <v>249</v>
      </c>
      <c r="D23" s="88"/>
      <c r="E23" s="89" t="s">
        <v>2</v>
      </c>
      <c r="F23" s="90">
        <v>12.5</v>
      </c>
      <c r="G23" s="404"/>
      <c r="H23" s="404">
        <f>F23*G23</f>
        <v>0</v>
      </c>
    </row>
    <row r="24" spans="1:11" ht="25.5">
      <c r="A24" s="86" t="s">
        <v>38</v>
      </c>
      <c r="B24" s="87" t="s">
        <v>250</v>
      </c>
      <c r="C24" s="93" t="s">
        <v>251</v>
      </c>
      <c r="D24" s="88"/>
      <c r="E24" s="89" t="s">
        <v>5</v>
      </c>
      <c r="F24" s="90">
        <v>9</v>
      </c>
      <c r="G24" s="404"/>
      <c r="H24" s="404">
        <f>F24*G24</f>
        <v>0</v>
      </c>
    </row>
    <row r="25" spans="1:11">
      <c r="A25" s="86"/>
      <c r="B25" s="87"/>
      <c r="C25" s="93"/>
      <c r="D25" s="88"/>
      <c r="E25" s="89"/>
      <c r="F25" s="90"/>
      <c r="G25" s="404"/>
      <c r="H25" s="404"/>
    </row>
    <row r="26" spans="1:11" s="51" customFormat="1" ht="17.100000000000001" customHeight="1">
      <c r="A26" s="81" t="s">
        <v>91</v>
      </c>
      <c r="B26" s="82"/>
      <c r="C26" s="83"/>
      <c r="D26" s="83"/>
      <c r="E26" s="84"/>
      <c r="F26" s="85"/>
      <c r="G26" s="403"/>
      <c r="H26" s="403">
        <f>SUM(H27:H28)</f>
        <v>0</v>
      </c>
      <c r="J26"/>
      <c r="K26"/>
    </row>
    <row r="27" spans="1:11" s="51" customFormat="1" ht="25.5">
      <c r="A27" s="86" t="s">
        <v>31</v>
      </c>
      <c r="B27" s="87" t="s">
        <v>92</v>
      </c>
      <c r="C27" s="88" t="s">
        <v>93</v>
      </c>
      <c r="D27" s="88"/>
      <c r="E27" s="89" t="s">
        <v>5</v>
      </c>
      <c r="F27" s="90">
        <v>25</v>
      </c>
      <c r="G27" s="404"/>
      <c r="H27" s="404">
        <f>F27*G27</f>
        <v>0</v>
      </c>
      <c r="J27"/>
      <c r="K27"/>
    </row>
    <row r="28" spans="1:11" s="51" customFormat="1">
      <c r="A28" s="86" t="s">
        <v>35</v>
      </c>
      <c r="B28" s="87" t="s">
        <v>94</v>
      </c>
      <c r="C28" s="88" t="s">
        <v>19</v>
      </c>
      <c r="D28" s="88"/>
      <c r="E28" s="89" t="s">
        <v>5</v>
      </c>
      <c r="F28" s="90">
        <v>25</v>
      </c>
      <c r="G28" s="404"/>
      <c r="H28" s="404">
        <f>F28*G28</f>
        <v>0</v>
      </c>
      <c r="J28"/>
      <c r="K28"/>
    </row>
    <row r="29" spans="1:11" s="51" customFormat="1">
      <c r="A29" s="86"/>
      <c r="B29" s="87"/>
      <c r="C29" s="88"/>
      <c r="D29" s="88"/>
      <c r="E29" s="89"/>
      <c r="F29" s="90"/>
      <c r="G29" s="404"/>
      <c r="H29" s="404"/>
      <c r="J29"/>
      <c r="K29"/>
    </row>
    <row r="30" spans="1:11" s="51" customFormat="1" ht="17.100000000000001" customHeight="1">
      <c r="A30" s="81" t="s">
        <v>252</v>
      </c>
      <c r="B30" s="82"/>
      <c r="C30" s="83"/>
      <c r="D30" s="83"/>
      <c r="E30" s="84"/>
      <c r="F30" s="85"/>
      <c r="G30" s="403"/>
      <c r="H30" s="403">
        <f>SUM(H31)</f>
        <v>0</v>
      </c>
      <c r="J30"/>
      <c r="K30"/>
    </row>
    <row r="31" spans="1:11" ht="25.5">
      <c r="A31" s="86" t="s">
        <v>31</v>
      </c>
      <c r="B31" s="87" t="s">
        <v>253</v>
      </c>
      <c r="C31" s="94" t="s">
        <v>254</v>
      </c>
      <c r="D31" s="88"/>
      <c r="E31" s="89" t="s">
        <v>2</v>
      </c>
      <c r="F31" s="90">
        <v>13.5</v>
      </c>
      <c r="G31" s="404"/>
      <c r="H31" s="404">
        <f>F31*G31</f>
        <v>0</v>
      </c>
    </row>
    <row r="32" spans="1:11">
      <c r="A32" s="86"/>
      <c r="B32" s="87"/>
      <c r="C32" s="94"/>
      <c r="D32" s="88"/>
      <c r="E32" s="89"/>
      <c r="F32" s="90"/>
      <c r="G32" s="404"/>
      <c r="H32" s="404"/>
    </row>
    <row r="33" spans="1:14" ht="15.6" customHeight="1">
      <c r="A33" s="81" t="s">
        <v>255</v>
      </c>
      <c r="B33" s="82"/>
      <c r="C33" s="83"/>
      <c r="D33" s="83"/>
      <c r="E33" s="84"/>
      <c r="F33" s="85"/>
      <c r="G33" s="403"/>
      <c r="H33" s="403">
        <f>SUM(H34:H42)</f>
        <v>0</v>
      </c>
    </row>
    <row r="34" spans="1:14">
      <c r="A34" s="86"/>
      <c r="B34" s="87"/>
      <c r="C34" s="94"/>
      <c r="D34" s="88"/>
      <c r="E34" s="89"/>
      <c r="F34" s="90"/>
      <c r="G34" s="404"/>
      <c r="H34" s="404"/>
    </row>
    <row r="35" spans="1:14" ht="25.5">
      <c r="A35" s="86" t="s">
        <v>31</v>
      </c>
      <c r="B35" s="87" t="s">
        <v>256</v>
      </c>
      <c r="C35" s="88" t="s">
        <v>257</v>
      </c>
      <c r="D35" s="88"/>
      <c r="E35" s="89" t="s">
        <v>14</v>
      </c>
      <c r="F35" s="90">
        <v>1</v>
      </c>
      <c r="G35" s="404"/>
      <c r="H35" s="404">
        <f t="shared" ref="H35:H42" si="0">F35*G35</f>
        <v>0</v>
      </c>
      <c r="I35" s="51"/>
      <c r="L35" s="51"/>
      <c r="M35" s="51"/>
      <c r="N35" s="51"/>
    </row>
    <row r="36" spans="1:14" ht="39.75">
      <c r="A36" s="86" t="s">
        <v>35</v>
      </c>
      <c r="B36" s="87" t="s">
        <v>256</v>
      </c>
      <c r="C36" s="88" t="s">
        <v>258</v>
      </c>
      <c r="D36" s="88"/>
      <c r="E36" s="89" t="s">
        <v>14</v>
      </c>
      <c r="F36" s="90">
        <v>1</v>
      </c>
      <c r="G36" s="404"/>
      <c r="H36" s="404">
        <f t="shared" si="0"/>
        <v>0</v>
      </c>
      <c r="I36" s="51"/>
      <c r="L36" s="51"/>
      <c r="M36" s="51"/>
      <c r="N36" s="51"/>
    </row>
    <row r="37" spans="1:14" ht="52.5">
      <c r="A37" s="86" t="s">
        <v>37</v>
      </c>
      <c r="B37" s="87" t="s">
        <v>256</v>
      </c>
      <c r="C37" s="88" t="s">
        <v>259</v>
      </c>
      <c r="D37" s="88"/>
      <c r="E37" s="89" t="s">
        <v>4</v>
      </c>
      <c r="F37" s="90">
        <v>60</v>
      </c>
      <c r="G37" s="404"/>
      <c r="H37" s="404">
        <f t="shared" si="0"/>
        <v>0</v>
      </c>
      <c r="I37" s="51"/>
      <c r="L37" s="51"/>
      <c r="M37" s="51"/>
      <c r="N37" s="51"/>
    </row>
    <row r="38" spans="1:14" s="51" customFormat="1" ht="41.85" customHeight="1">
      <c r="A38" s="86" t="s">
        <v>38</v>
      </c>
      <c r="B38" s="87" t="s">
        <v>256</v>
      </c>
      <c r="C38" s="88" t="s">
        <v>260</v>
      </c>
      <c r="D38" s="88"/>
      <c r="E38" s="89" t="s">
        <v>2</v>
      </c>
      <c r="F38" s="90">
        <v>25</v>
      </c>
      <c r="G38" s="404"/>
      <c r="H38" s="404">
        <f t="shared" si="0"/>
        <v>0</v>
      </c>
      <c r="J38"/>
      <c r="K38"/>
    </row>
    <row r="39" spans="1:14" ht="38.25">
      <c r="A39" s="86" t="s">
        <v>50</v>
      </c>
      <c r="B39" s="87" t="s">
        <v>256</v>
      </c>
      <c r="C39" s="88" t="s">
        <v>261</v>
      </c>
      <c r="D39" s="88"/>
      <c r="E39" s="89" t="s">
        <v>16</v>
      </c>
      <c r="F39" s="90">
        <v>1612</v>
      </c>
      <c r="G39" s="404"/>
      <c r="H39" s="404">
        <f t="shared" si="0"/>
        <v>0</v>
      </c>
      <c r="I39" s="51"/>
      <c r="L39" s="51"/>
      <c r="M39" s="51"/>
      <c r="N39" s="51"/>
    </row>
    <row r="40" spans="1:14" ht="25.5">
      <c r="A40" s="86" t="s">
        <v>53</v>
      </c>
      <c r="B40" s="87" t="s">
        <v>256</v>
      </c>
      <c r="C40" s="88" t="s">
        <v>262</v>
      </c>
      <c r="D40" s="88"/>
      <c r="E40" s="89" t="s">
        <v>2</v>
      </c>
      <c r="F40" s="90">
        <v>17</v>
      </c>
      <c r="G40" s="404"/>
      <c r="H40" s="404">
        <f t="shared" si="0"/>
        <v>0</v>
      </c>
      <c r="I40" s="51"/>
      <c r="L40" s="51"/>
      <c r="M40" s="51"/>
      <c r="N40" s="51"/>
    </row>
    <row r="41" spans="1:14">
      <c r="A41" s="86" t="s">
        <v>56</v>
      </c>
      <c r="B41" s="87" t="s">
        <v>263</v>
      </c>
      <c r="C41" s="88" t="s">
        <v>264</v>
      </c>
      <c r="D41" s="88"/>
      <c r="E41" s="89" t="s">
        <v>7</v>
      </c>
      <c r="F41" s="90">
        <v>6</v>
      </c>
      <c r="G41" s="404"/>
      <c r="H41" s="404">
        <f t="shared" si="0"/>
        <v>0</v>
      </c>
      <c r="I41" s="51"/>
      <c r="L41" s="51"/>
      <c r="M41" s="51"/>
      <c r="N41" s="51"/>
    </row>
    <row r="42" spans="1:14" ht="38.25">
      <c r="A42" s="86" t="s">
        <v>59</v>
      </c>
      <c r="B42" s="87" t="s">
        <v>256</v>
      </c>
      <c r="C42" s="88" t="s">
        <v>265</v>
      </c>
      <c r="D42" s="88"/>
      <c r="E42" s="89" t="s">
        <v>7</v>
      </c>
      <c r="F42" s="90">
        <v>6</v>
      </c>
      <c r="G42" s="404"/>
      <c r="H42" s="404">
        <f t="shared" si="0"/>
        <v>0</v>
      </c>
      <c r="I42" s="51"/>
      <c r="L42" s="51"/>
      <c r="M42" s="51"/>
      <c r="N42" s="51"/>
    </row>
    <row r="43" spans="1:14">
      <c r="A43" s="86"/>
      <c r="B43" s="87"/>
      <c r="C43" s="88"/>
      <c r="D43" s="88"/>
      <c r="E43" s="89"/>
      <c r="F43" s="90"/>
      <c r="G43" s="404"/>
      <c r="H43" s="404"/>
      <c r="I43" s="51"/>
      <c r="L43" s="51"/>
      <c r="M43" s="51"/>
      <c r="N43" s="51"/>
    </row>
    <row r="44" spans="1:14">
      <c r="A44" s="81" t="s">
        <v>266</v>
      </c>
      <c r="B44" s="82"/>
      <c r="C44" s="83"/>
      <c r="D44" s="83"/>
      <c r="E44" s="84"/>
      <c r="F44" s="85"/>
      <c r="G44" s="403"/>
      <c r="H44" s="403">
        <f>SUM(H45:H48)</f>
        <v>0</v>
      </c>
      <c r="I44" s="51"/>
      <c r="L44" s="51"/>
      <c r="M44" s="51"/>
      <c r="N44" s="51"/>
    </row>
    <row r="45" spans="1:14">
      <c r="A45" s="86"/>
      <c r="B45" s="87"/>
      <c r="C45" s="88"/>
      <c r="D45" s="88"/>
      <c r="E45" s="89"/>
      <c r="F45" s="90"/>
      <c r="G45" s="404"/>
      <c r="H45" s="404"/>
      <c r="I45" s="51"/>
      <c r="L45" s="51"/>
      <c r="M45" s="51"/>
      <c r="N45" s="51"/>
    </row>
    <row r="46" spans="1:14" ht="25.5">
      <c r="A46" s="86" t="s">
        <v>31</v>
      </c>
      <c r="B46" s="87" t="s">
        <v>267</v>
      </c>
      <c r="C46" s="92" t="s">
        <v>268</v>
      </c>
      <c r="D46" s="88"/>
      <c r="E46" s="89" t="s">
        <v>5</v>
      </c>
      <c r="F46" s="90">
        <v>16</v>
      </c>
      <c r="G46" s="404"/>
      <c r="H46" s="404">
        <f>F46*G46</f>
        <v>0</v>
      </c>
      <c r="I46" s="51"/>
      <c r="L46" s="51"/>
      <c r="M46" s="51"/>
      <c r="N46" s="51"/>
    </row>
    <row r="47" spans="1:14">
      <c r="A47" s="86"/>
      <c r="B47" s="87"/>
      <c r="C47" s="88"/>
      <c r="D47" s="88"/>
      <c r="E47" s="89"/>
      <c r="F47" s="90"/>
      <c r="G47" s="404"/>
      <c r="H47" s="404"/>
      <c r="I47" s="51"/>
      <c r="L47" s="51"/>
      <c r="M47" s="51"/>
      <c r="N47" s="51"/>
    </row>
    <row r="48" spans="1:14" ht="25.5">
      <c r="A48" s="86" t="s">
        <v>35</v>
      </c>
      <c r="B48" s="87" t="s">
        <v>269</v>
      </c>
      <c r="C48" s="92" t="s">
        <v>270</v>
      </c>
      <c r="D48" s="88"/>
      <c r="E48" s="89" t="s">
        <v>5</v>
      </c>
      <c r="F48" s="90">
        <v>16</v>
      </c>
      <c r="G48" s="404"/>
      <c r="H48" s="404">
        <f>F48*G48</f>
        <v>0</v>
      </c>
      <c r="I48" s="51"/>
      <c r="L48" s="51"/>
      <c r="M48" s="51"/>
      <c r="N48" s="51"/>
    </row>
    <row r="49" spans="1:11">
      <c r="A49" s="86"/>
      <c r="B49" s="87"/>
      <c r="C49" s="88"/>
      <c r="D49" s="88"/>
      <c r="E49" s="89"/>
      <c r="F49" s="90"/>
      <c r="G49" s="404"/>
      <c r="H49" s="404"/>
    </row>
    <row r="50" spans="1:11" s="51" customFormat="1" ht="17.100000000000001" customHeight="1">
      <c r="A50" s="81" t="s">
        <v>152</v>
      </c>
      <c r="B50" s="82"/>
      <c r="C50" s="83"/>
      <c r="D50" s="83"/>
      <c r="E50" s="84"/>
      <c r="F50" s="85"/>
      <c r="G50" s="403"/>
      <c r="H50" s="403">
        <f>SUM(H51+H58+H62+H70+H78+H82)</f>
        <v>0</v>
      </c>
      <c r="J50"/>
      <c r="K50"/>
    </row>
    <row r="51" spans="1:11" s="51" customFormat="1" ht="17.100000000000001" customHeight="1">
      <c r="A51" s="81" t="s">
        <v>198</v>
      </c>
      <c r="B51" s="82"/>
      <c r="C51" s="83"/>
      <c r="D51" s="83"/>
      <c r="E51" s="84"/>
      <c r="F51" s="85"/>
      <c r="G51" s="403"/>
      <c r="H51" s="403">
        <f>SUM(H52:H56)</f>
        <v>0</v>
      </c>
      <c r="J51"/>
      <c r="K51"/>
    </row>
    <row r="52" spans="1:11" ht="25.5">
      <c r="A52" s="86" t="s">
        <v>31</v>
      </c>
      <c r="B52" s="87" t="s">
        <v>271</v>
      </c>
      <c r="C52" s="93" t="s">
        <v>272</v>
      </c>
      <c r="D52" s="88"/>
      <c r="E52" s="89" t="s">
        <v>5</v>
      </c>
      <c r="F52" s="90">
        <v>21</v>
      </c>
      <c r="G52" s="404"/>
      <c r="H52" s="404">
        <f>F52*G52</f>
        <v>0</v>
      </c>
    </row>
    <row r="53" spans="1:11">
      <c r="A53" s="86" t="s">
        <v>35</v>
      </c>
      <c r="B53" s="87" t="s">
        <v>273</v>
      </c>
      <c r="C53" s="91" t="s">
        <v>274</v>
      </c>
      <c r="D53" s="88"/>
      <c r="E53" s="89" t="s">
        <v>5</v>
      </c>
      <c r="F53" s="90">
        <v>12</v>
      </c>
      <c r="G53" s="404"/>
      <c r="H53" s="404">
        <f>F53*G53</f>
        <v>0</v>
      </c>
    </row>
    <row r="54" spans="1:11" ht="25.5">
      <c r="A54" s="86" t="s">
        <v>37</v>
      </c>
      <c r="B54" s="87" t="s">
        <v>275</v>
      </c>
      <c r="C54" s="93" t="s">
        <v>276</v>
      </c>
      <c r="D54" s="88"/>
      <c r="E54" s="89" t="s">
        <v>5</v>
      </c>
      <c r="F54" s="90">
        <v>34.799999999999997</v>
      </c>
      <c r="G54" s="404"/>
      <c r="H54" s="404">
        <f>F54*G54</f>
        <v>0</v>
      </c>
    </row>
    <row r="55" spans="1:11" ht="25.5">
      <c r="A55" s="86" t="s">
        <v>38</v>
      </c>
      <c r="B55" s="87" t="s">
        <v>277</v>
      </c>
      <c r="C55" s="95" t="s">
        <v>278</v>
      </c>
      <c r="D55" s="88"/>
      <c r="E55" s="89" t="s">
        <v>5</v>
      </c>
      <c r="F55" s="90">
        <v>7.2</v>
      </c>
      <c r="G55" s="404"/>
      <c r="H55" s="404">
        <f>F55*G55</f>
        <v>0</v>
      </c>
    </row>
    <row r="56" spans="1:11" ht="38.25">
      <c r="A56" s="86" t="s">
        <v>50</v>
      </c>
      <c r="B56" s="87" t="s">
        <v>279</v>
      </c>
      <c r="C56" s="93" t="s">
        <v>280</v>
      </c>
      <c r="D56" s="88"/>
      <c r="E56" s="89" t="s">
        <v>5</v>
      </c>
      <c r="F56" s="90">
        <v>17.399999999999999</v>
      </c>
      <c r="G56" s="404"/>
      <c r="H56" s="404">
        <f>F56*G56</f>
        <v>0</v>
      </c>
    </row>
    <row r="57" spans="1:11">
      <c r="A57" s="86"/>
      <c r="B57" s="87"/>
      <c r="C57" s="35"/>
      <c r="D57" s="88"/>
      <c r="E57" s="89"/>
      <c r="F57" s="90"/>
      <c r="G57" s="404"/>
      <c r="H57" s="404"/>
    </row>
    <row r="58" spans="1:11" s="51" customFormat="1" ht="17.100000000000001" customHeight="1">
      <c r="A58" s="81" t="s">
        <v>281</v>
      </c>
      <c r="B58" s="82"/>
      <c r="C58" s="83"/>
      <c r="D58" s="83"/>
      <c r="E58" s="84"/>
      <c r="F58" s="85"/>
      <c r="G58" s="403"/>
      <c r="H58" s="403">
        <f>SUM(H59:H60)</f>
        <v>0</v>
      </c>
      <c r="J58"/>
      <c r="K58"/>
    </row>
    <row r="59" spans="1:11" ht="51">
      <c r="A59" s="86" t="s">
        <v>31</v>
      </c>
      <c r="B59" s="87" t="s">
        <v>282</v>
      </c>
      <c r="C59" s="93" t="s">
        <v>283</v>
      </c>
      <c r="D59" s="88"/>
      <c r="E59" s="89" t="s">
        <v>16</v>
      </c>
      <c r="F59" s="90">
        <v>2699.2</v>
      </c>
      <c r="G59" s="404"/>
      <c r="H59" s="404">
        <f>F59*G59</f>
        <v>0</v>
      </c>
    </row>
    <row r="60" spans="1:11" ht="38.25">
      <c r="A60" s="86" t="s">
        <v>35</v>
      </c>
      <c r="B60" s="87" t="s">
        <v>284</v>
      </c>
      <c r="C60" s="93" t="s">
        <v>285</v>
      </c>
      <c r="D60" s="88"/>
      <c r="E60" s="89" t="s">
        <v>16</v>
      </c>
      <c r="F60" s="90">
        <v>242.8</v>
      </c>
      <c r="G60" s="404"/>
      <c r="H60" s="404">
        <f>F60*G60</f>
        <v>0</v>
      </c>
    </row>
    <row r="61" spans="1:11" ht="17.100000000000001" customHeight="1">
      <c r="A61" s="86"/>
      <c r="B61" s="87"/>
      <c r="C61" s="88"/>
      <c r="D61" s="88"/>
      <c r="E61" s="89"/>
      <c r="F61" s="90"/>
      <c r="G61" s="404"/>
      <c r="H61" s="404"/>
    </row>
    <row r="62" spans="1:11" s="51" customFormat="1" ht="17.100000000000001" customHeight="1">
      <c r="A62" s="81" t="s">
        <v>205</v>
      </c>
      <c r="B62" s="82"/>
      <c r="C62" s="83"/>
      <c r="D62" s="83"/>
      <c r="E62" s="84"/>
      <c r="F62" s="85"/>
      <c r="G62" s="403"/>
      <c r="H62" s="403">
        <f>SUM(H63:H68)</f>
        <v>0</v>
      </c>
      <c r="J62"/>
      <c r="K62"/>
    </row>
    <row r="63" spans="1:11" ht="39.75">
      <c r="A63" s="86" t="s">
        <v>31</v>
      </c>
      <c r="B63" s="87" t="s">
        <v>286</v>
      </c>
      <c r="C63" s="93" t="s">
        <v>287</v>
      </c>
      <c r="D63" s="88"/>
      <c r="E63" s="89" t="s">
        <v>2</v>
      </c>
      <c r="F63" s="90">
        <v>7.2</v>
      </c>
      <c r="G63" s="404"/>
      <c r="H63" s="404">
        <f t="shared" ref="H63:H68" si="1">F63*G63</f>
        <v>0</v>
      </c>
    </row>
    <row r="64" spans="1:11" ht="51">
      <c r="A64" s="86" t="s">
        <v>35</v>
      </c>
      <c r="B64" s="87" t="s">
        <v>288</v>
      </c>
      <c r="C64" s="96" t="s">
        <v>289</v>
      </c>
      <c r="D64" s="88"/>
      <c r="E64" s="89" t="s">
        <v>2</v>
      </c>
      <c r="F64" s="90">
        <v>5.76</v>
      </c>
      <c r="G64" s="404"/>
      <c r="H64" s="404">
        <f t="shared" si="1"/>
        <v>0</v>
      </c>
    </row>
    <row r="65" spans="1:11" ht="38.25">
      <c r="A65" s="86" t="s">
        <v>37</v>
      </c>
      <c r="B65" s="87" t="s">
        <v>290</v>
      </c>
      <c r="C65" s="88" t="s">
        <v>291</v>
      </c>
      <c r="D65" s="88"/>
      <c r="E65" s="89" t="s">
        <v>2</v>
      </c>
      <c r="F65" s="90">
        <v>3.71</v>
      </c>
      <c r="G65" s="404"/>
      <c r="H65" s="404">
        <f t="shared" si="1"/>
        <v>0</v>
      </c>
    </row>
    <row r="66" spans="1:11" ht="51">
      <c r="A66" s="86" t="s">
        <v>38</v>
      </c>
      <c r="B66" s="87" t="s">
        <v>292</v>
      </c>
      <c r="C66" s="88" t="s">
        <v>293</v>
      </c>
      <c r="D66" s="88"/>
      <c r="E66" s="89" t="s">
        <v>294</v>
      </c>
      <c r="F66" s="90">
        <v>4.7</v>
      </c>
      <c r="G66" s="404"/>
      <c r="H66" s="404">
        <f t="shared" si="1"/>
        <v>0</v>
      </c>
    </row>
    <row r="67" spans="1:11" ht="38.25">
      <c r="A67" s="86" t="s">
        <v>50</v>
      </c>
      <c r="B67" s="87" t="s">
        <v>295</v>
      </c>
      <c r="C67" s="88" t="s">
        <v>296</v>
      </c>
      <c r="D67" s="88"/>
      <c r="E67" s="89" t="s">
        <v>2</v>
      </c>
      <c r="F67" s="90">
        <v>4.7</v>
      </c>
      <c r="G67" s="404"/>
      <c r="H67" s="404">
        <f t="shared" si="1"/>
        <v>0</v>
      </c>
    </row>
    <row r="68" spans="1:11" ht="38.25">
      <c r="A68" s="86" t="s">
        <v>53</v>
      </c>
      <c r="B68" s="87" t="s">
        <v>297</v>
      </c>
      <c r="C68" s="35" t="s">
        <v>298</v>
      </c>
      <c r="D68" s="88"/>
      <c r="E68" s="89" t="s">
        <v>2</v>
      </c>
      <c r="F68" s="90">
        <v>4.7</v>
      </c>
      <c r="G68" s="404"/>
      <c r="H68" s="404">
        <f t="shared" si="1"/>
        <v>0</v>
      </c>
    </row>
    <row r="69" spans="1:11" ht="17.100000000000001" customHeight="1">
      <c r="A69" s="86"/>
      <c r="B69" s="87"/>
      <c r="C69" s="88"/>
      <c r="D69" s="88"/>
      <c r="E69" s="89"/>
      <c r="F69" s="90"/>
      <c r="G69" s="404"/>
      <c r="H69" s="404"/>
    </row>
    <row r="70" spans="1:11" s="51" customFormat="1" ht="17.100000000000001" customHeight="1">
      <c r="A70" s="81" t="s">
        <v>299</v>
      </c>
      <c r="B70" s="82"/>
      <c r="C70" s="83"/>
      <c r="D70" s="83"/>
      <c r="E70" s="84"/>
      <c r="F70" s="85"/>
      <c r="G70" s="403"/>
      <c r="H70" s="403">
        <f>SUM(H71:H76)</f>
        <v>0</v>
      </c>
      <c r="J70"/>
      <c r="K70"/>
    </row>
    <row r="71" spans="1:11" ht="25.5">
      <c r="A71" s="86" t="s">
        <v>31</v>
      </c>
      <c r="B71" s="87" t="s">
        <v>300</v>
      </c>
      <c r="C71" s="93" t="s">
        <v>301</v>
      </c>
      <c r="D71" s="88"/>
      <c r="E71" s="89" t="s">
        <v>58</v>
      </c>
      <c r="F71" s="90">
        <v>12</v>
      </c>
      <c r="G71" s="404"/>
      <c r="H71" s="404">
        <f t="shared" ref="H71:H76" si="2">F71*G71</f>
        <v>0</v>
      </c>
    </row>
    <row r="72" spans="1:11" ht="25.5">
      <c r="A72" s="86" t="s">
        <v>35</v>
      </c>
      <c r="B72" s="87" t="s">
        <v>302</v>
      </c>
      <c r="C72" s="93" t="s">
        <v>303</v>
      </c>
      <c r="D72" s="88"/>
      <c r="E72" s="89" t="s">
        <v>304</v>
      </c>
      <c r="F72" s="90">
        <v>12</v>
      </c>
      <c r="G72" s="404"/>
      <c r="H72" s="404">
        <f t="shared" si="2"/>
        <v>0</v>
      </c>
    </row>
    <row r="73" spans="1:11" ht="25.5">
      <c r="A73" s="86" t="s">
        <v>37</v>
      </c>
      <c r="B73" s="87" t="s">
        <v>305</v>
      </c>
      <c r="C73" s="93" t="s">
        <v>306</v>
      </c>
      <c r="D73" s="88"/>
      <c r="E73" s="89" t="s">
        <v>304</v>
      </c>
      <c r="F73" s="90">
        <v>6</v>
      </c>
      <c r="G73" s="404"/>
      <c r="H73" s="404">
        <f t="shared" si="2"/>
        <v>0</v>
      </c>
    </row>
    <row r="74" spans="1:11" ht="38.25">
      <c r="A74" s="86" t="s">
        <v>37</v>
      </c>
      <c r="B74" s="87" t="s">
        <v>307</v>
      </c>
      <c r="C74" s="93" t="s">
        <v>308</v>
      </c>
      <c r="D74" s="88"/>
      <c r="E74" s="89" t="s">
        <v>16</v>
      </c>
      <c r="F74" s="90">
        <v>3300.9</v>
      </c>
      <c r="G74" s="404"/>
      <c r="H74" s="404">
        <f t="shared" si="2"/>
        <v>0</v>
      </c>
    </row>
    <row r="75" spans="1:11" ht="38.25">
      <c r="A75" s="86" t="s">
        <v>38</v>
      </c>
      <c r="B75" s="87" t="s">
        <v>309</v>
      </c>
      <c r="C75" s="93" t="s">
        <v>310</v>
      </c>
      <c r="D75" s="88"/>
      <c r="E75" s="89" t="s">
        <v>16</v>
      </c>
      <c r="F75" s="90">
        <v>86.7</v>
      </c>
      <c r="G75" s="404"/>
      <c r="H75" s="404">
        <f t="shared" si="2"/>
        <v>0</v>
      </c>
    </row>
    <row r="76" spans="1:11" ht="38.25">
      <c r="A76" s="86" t="s">
        <v>50</v>
      </c>
      <c r="B76" s="87" t="s">
        <v>309</v>
      </c>
      <c r="C76" s="93" t="s">
        <v>311</v>
      </c>
      <c r="D76" s="88"/>
      <c r="E76" s="89" t="s">
        <v>16</v>
      </c>
      <c r="F76" s="90">
        <v>69.2</v>
      </c>
      <c r="G76" s="404"/>
      <c r="H76" s="404">
        <f t="shared" si="2"/>
        <v>0</v>
      </c>
    </row>
    <row r="77" spans="1:11" ht="17.100000000000001" customHeight="1">
      <c r="A77" s="86"/>
      <c r="B77" s="87"/>
      <c r="C77" s="88"/>
      <c r="D77" s="88"/>
      <c r="E77" s="89"/>
      <c r="F77" s="90"/>
      <c r="G77" s="404"/>
      <c r="H77" s="404"/>
    </row>
    <row r="78" spans="1:11" s="51" customFormat="1" ht="17.100000000000001" customHeight="1">
      <c r="A78" s="81" t="s">
        <v>312</v>
      </c>
      <c r="B78" s="82"/>
      <c r="C78" s="83"/>
      <c r="D78" s="83"/>
      <c r="E78" s="84"/>
      <c r="F78" s="85"/>
      <c r="G78" s="403"/>
      <c r="H78" s="403">
        <f>SUM(H79)</f>
        <v>0</v>
      </c>
      <c r="J78"/>
      <c r="K78"/>
    </row>
    <row r="79" spans="1:11" s="51" customFormat="1" ht="17.100000000000001" customHeight="1">
      <c r="A79" s="81" t="s">
        <v>313</v>
      </c>
      <c r="B79" s="82"/>
      <c r="C79" s="83"/>
      <c r="D79" s="83"/>
      <c r="E79" s="84"/>
      <c r="F79" s="85"/>
      <c r="G79" s="403"/>
      <c r="H79" s="403">
        <f>SUM(H80)</f>
        <v>0</v>
      </c>
      <c r="J79"/>
      <c r="K79"/>
    </row>
    <row r="80" spans="1:11" ht="25.5">
      <c r="A80" s="86" t="s">
        <v>31</v>
      </c>
      <c r="B80" s="87" t="s">
        <v>314</v>
      </c>
      <c r="C80" s="93" t="s">
        <v>315</v>
      </c>
      <c r="D80" s="88"/>
      <c r="E80" s="89" t="s">
        <v>16</v>
      </c>
      <c r="F80" s="90">
        <v>3400</v>
      </c>
      <c r="G80" s="404"/>
      <c r="H80" s="404">
        <f>F80*G80</f>
        <v>0</v>
      </c>
    </row>
    <row r="81" spans="1:11">
      <c r="A81" s="86"/>
      <c r="B81" s="87"/>
      <c r="C81" s="93"/>
      <c r="D81" s="88"/>
      <c r="E81" s="89"/>
      <c r="F81" s="90"/>
      <c r="G81" s="404"/>
      <c r="H81" s="404"/>
    </row>
    <row r="82" spans="1:11" s="51" customFormat="1" ht="16.5" customHeight="1">
      <c r="A82" s="81" t="s">
        <v>316</v>
      </c>
      <c r="B82" s="82"/>
      <c r="C82" s="83"/>
      <c r="D82" s="83"/>
      <c r="E82" s="84"/>
      <c r="F82" s="85"/>
      <c r="G82" s="403"/>
      <c r="H82" s="403">
        <f>SUM(H83:H86)</f>
        <v>0</v>
      </c>
      <c r="J82"/>
      <c r="K82"/>
    </row>
    <row r="83" spans="1:11" ht="25.5">
      <c r="A83" s="86" t="s">
        <v>31</v>
      </c>
      <c r="B83" s="87" t="s">
        <v>317</v>
      </c>
      <c r="C83" s="93" t="s">
        <v>318</v>
      </c>
      <c r="D83" s="88"/>
      <c r="E83" s="89" t="s">
        <v>2</v>
      </c>
      <c r="F83" s="90">
        <v>3.6</v>
      </c>
      <c r="G83" s="404"/>
      <c r="H83" s="404">
        <f>F83*G83</f>
        <v>0</v>
      </c>
    </row>
    <row r="84" spans="1:11" ht="25.5">
      <c r="A84" s="86" t="s">
        <v>35</v>
      </c>
      <c r="B84" s="87" t="s">
        <v>317</v>
      </c>
      <c r="C84" s="93" t="s">
        <v>319</v>
      </c>
      <c r="D84" s="88"/>
      <c r="E84" s="89" t="s">
        <v>2</v>
      </c>
      <c r="F84" s="90">
        <v>2.8</v>
      </c>
      <c r="G84" s="404"/>
      <c r="H84" s="404">
        <f>F84*G84</f>
        <v>0</v>
      </c>
    </row>
    <row r="85" spans="1:11" ht="16.5" customHeight="1">
      <c r="A85" s="86" t="s">
        <v>37</v>
      </c>
      <c r="B85" s="87" t="s">
        <v>317</v>
      </c>
      <c r="C85" s="91" t="s">
        <v>320</v>
      </c>
      <c r="D85" s="88"/>
      <c r="E85" s="89" t="s">
        <v>14</v>
      </c>
      <c r="F85" s="90">
        <v>1</v>
      </c>
      <c r="G85" s="404"/>
      <c r="H85" s="404">
        <f>F85*G85</f>
        <v>0</v>
      </c>
    </row>
    <row r="86" spans="1:11" ht="38.25">
      <c r="A86" s="86" t="s">
        <v>38</v>
      </c>
      <c r="B86" s="87" t="s">
        <v>317</v>
      </c>
      <c r="C86" s="93" t="s">
        <v>321</v>
      </c>
      <c r="D86" s="88"/>
      <c r="E86" s="89" t="s">
        <v>2</v>
      </c>
      <c r="F86" s="90">
        <v>6.4</v>
      </c>
      <c r="G86" s="404"/>
      <c r="H86" s="404">
        <f>F86*G86</f>
        <v>0</v>
      </c>
    </row>
  </sheetData>
  <pageMargins left="0.7" right="0.7" top="0.75" bottom="0.75" header="0.3" footer="0.3"/>
  <pageSetup paperSize="9" scale="65" orientation="portrait" r:id="rId1"/>
  <rowBreaks count="1" manualBreakCount="1">
    <brk id="49"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N86"/>
  <sheetViews>
    <sheetView view="pageBreakPreview" topLeftCell="A70" zoomScaleSheetLayoutView="100" workbookViewId="0">
      <selection activeCell="H4" sqref="H4"/>
    </sheetView>
  </sheetViews>
  <sheetFormatPr defaultRowHeight="12.75"/>
  <cols>
    <col min="1" max="1" width="8.7109375" style="97" customWidth="1"/>
    <col min="2" max="2" width="11.7109375" style="40" customWidth="1"/>
    <col min="3" max="3" width="36.7109375" style="41" customWidth="1"/>
    <col min="4" max="4" width="30.7109375" style="41" customWidth="1"/>
    <col min="5" max="5" width="6.7109375" style="66" customWidth="1"/>
    <col min="6" max="6" width="11.42578125" style="42" customWidth="1"/>
    <col min="7" max="7" width="16.7109375" style="42" customWidth="1"/>
    <col min="8" max="8" width="18.7109375" style="42" customWidth="1"/>
    <col min="9" max="11" width="9.140625" customWidth="1"/>
    <col min="252" max="252" width="8.7109375" customWidth="1"/>
    <col min="253" max="253" width="11.7109375" customWidth="1"/>
    <col min="254" max="254" width="36.7109375" customWidth="1"/>
    <col min="255" max="255" width="30.7109375" customWidth="1"/>
    <col min="256" max="256" width="6.7109375" customWidth="1"/>
    <col min="257" max="257" width="11.42578125" customWidth="1"/>
    <col min="258" max="258" width="16.7109375" customWidth="1"/>
    <col min="259" max="263" width="0" hidden="1" customWidth="1"/>
    <col min="264" max="264" width="18.7109375" customWidth="1"/>
    <col min="265" max="267" width="9.140625" customWidth="1"/>
    <col min="508" max="508" width="8.7109375" customWidth="1"/>
    <col min="509" max="509" width="11.7109375" customWidth="1"/>
    <col min="510" max="510" width="36.7109375" customWidth="1"/>
    <col min="511" max="511" width="30.7109375" customWidth="1"/>
    <col min="512" max="512" width="6.7109375" customWidth="1"/>
    <col min="513" max="513" width="11.42578125" customWidth="1"/>
    <col min="514" max="514" width="16.7109375" customWidth="1"/>
    <col min="515" max="519" width="0" hidden="1" customWidth="1"/>
    <col min="520" max="520" width="18.7109375" customWidth="1"/>
    <col min="521" max="523" width="9.140625" customWidth="1"/>
    <col min="764" max="764" width="8.7109375" customWidth="1"/>
    <col min="765" max="765" width="11.7109375" customWidth="1"/>
    <col min="766" max="766" width="36.7109375" customWidth="1"/>
    <col min="767" max="767" width="30.7109375" customWidth="1"/>
    <col min="768" max="768" width="6.7109375" customWidth="1"/>
    <col min="769" max="769" width="11.42578125" customWidth="1"/>
    <col min="770" max="770" width="16.7109375" customWidth="1"/>
    <col min="771" max="775" width="0" hidden="1" customWidth="1"/>
    <col min="776" max="776" width="18.7109375" customWidth="1"/>
    <col min="777" max="779" width="9.140625" customWidth="1"/>
    <col min="1020" max="1020" width="8.7109375" customWidth="1"/>
    <col min="1021" max="1021" width="11.7109375" customWidth="1"/>
    <col min="1022" max="1022" width="36.7109375" customWidth="1"/>
    <col min="1023" max="1023" width="30.7109375" customWidth="1"/>
    <col min="1024" max="1024" width="6.7109375" customWidth="1"/>
    <col min="1025" max="1025" width="11.42578125" customWidth="1"/>
    <col min="1026" max="1026" width="16.7109375" customWidth="1"/>
    <col min="1027" max="1031" width="0" hidden="1" customWidth="1"/>
    <col min="1032" max="1032" width="18.7109375" customWidth="1"/>
    <col min="1033" max="1035" width="9.140625" customWidth="1"/>
    <col min="1276" max="1276" width="8.7109375" customWidth="1"/>
    <col min="1277" max="1277" width="11.7109375" customWidth="1"/>
    <col min="1278" max="1278" width="36.7109375" customWidth="1"/>
    <col min="1279" max="1279" width="30.7109375" customWidth="1"/>
    <col min="1280" max="1280" width="6.7109375" customWidth="1"/>
    <col min="1281" max="1281" width="11.42578125" customWidth="1"/>
    <col min="1282" max="1282" width="16.7109375" customWidth="1"/>
    <col min="1283" max="1287" width="0" hidden="1" customWidth="1"/>
    <col min="1288" max="1288" width="18.7109375" customWidth="1"/>
    <col min="1289" max="1291" width="9.140625" customWidth="1"/>
    <col min="1532" max="1532" width="8.7109375" customWidth="1"/>
    <col min="1533" max="1533" width="11.7109375" customWidth="1"/>
    <col min="1534" max="1534" width="36.7109375" customWidth="1"/>
    <col min="1535" max="1535" width="30.7109375" customWidth="1"/>
    <col min="1536" max="1536" width="6.7109375" customWidth="1"/>
    <col min="1537" max="1537" width="11.42578125" customWidth="1"/>
    <col min="1538" max="1538" width="16.7109375" customWidth="1"/>
    <col min="1539" max="1543" width="0" hidden="1" customWidth="1"/>
    <col min="1544" max="1544" width="18.7109375" customWidth="1"/>
    <col min="1545" max="1547" width="9.140625" customWidth="1"/>
    <col min="1788" max="1788" width="8.7109375" customWidth="1"/>
    <col min="1789" max="1789" width="11.7109375" customWidth="1"/>
    <col min="1790" max="1790" width="36.7109375" customWidth="1"/>
    <col min="1791" max="1791" width="30.7109375" customWidth="1"/>
    <col min="1792" max="1792" width="6.7109375" customWidth="1"/>
    <col min="1793" max="1793" width="11.42578125" customWidth="1"/>
    <col min="1794" max="1794" width="16.7109375" customWidth="1"/>
    <col min="1795" max="1799" width="0" hidden="1" customWidth="1"/>
    <col min="1800" max="1800" width="18.7109375" customWidth="1"/>
    <col min="1801" max="1803" width="9.140625" customWidth="1"/>
    <col min="2044" max="2044" width="8.7109375" customWidth="1"/>
    <col min="2045" max="2045" width="11.7109375" customWidth="1"/>
    <col min="2046" max="2046" width="36.7109375" customWidth="1"/>
    <col min="2047" max="2047" width="30.7109375" customWidth="1"/>
    <col min="2048" max="2048" width="6.7109375" customWidth="1"/>
    <col min="2049" max="2049" width="11.42578125" customWidth="1"/>
    <col min="2050" max="2050" width="16.7109375" customWidth="1"/>
    <col min="2051" max="2055" width="0" hidden="1" customWidth="1"/>
    <col min="2056" max="2056" width="18.7109375" customWidth="1"/>
    <col min="2057" max="2059" width="9.140625" customWidth="1"/>
    <col min="2300" max="2300" width="8.7109375" customWidth="1"/>
    <col min="2301" max="2301" width="11.7109375" customWidth="1"/>
    <col min="2302" max="2302" width="36.7109375" customWidth="1"/>
    <col min="2303" max="2303" width="30.7109375" customWidth="1"/>
    <col min="2304" max="2304" width="6.7109375" customWidth="1"/>
    <col min="2305" max="2305" width="11.42578125" customWidth="1"/>
    <col min="2306" max="2306" width="16.7109375" customWidth="1"/>
    <col min="2307" max="2311" width="0" hidden="1" customWidth="1"/>
    <col min="2312" max="2312" width="18.7109375" customWidth="1"/>
    <col min="2313" max="2315" width="9.140625" customWidth="1"/>
    <col min="2556" max="2556" width="8.7109375" customWidth="1"/>
    <col min="2557" max="2557" width="11.7109375" customWidth="1"/>
    <col min="2558" max="2558" width="36.7109375" customWidth="1"/>
    <col min="2559" max="2559" width="30.7109375" customWidth="1"/>
    <col min="2560" max="2560" width="6.7109375" customWidth="1"/>
    <col min="2561" max="2561" width="11.42578125" customWidth="1"/>
    <col min="2562" max="2562" width="16.7109375" customWidth="1"/>
    <col min="2563" max="2567" width="0" hidden="1" customWidth="1"/>
    <col min="2568" max="2568" width="18.7109375" customWidth="1"/>
    <col min="2569" max="2571" width="9.140625" customWidth="1"/>
    <col min="2812" max="2812" width="8.7109375" customWidth="1"/>
    <col min="2813" max="2813" width="11.7109375" customWidth="1"/>
    <col min="2814" max="2814" width="36.7109375" customWidth="1"/>
    <col min="2815" max="2815" width="30.7109375" customWidth="1"/>
    <col min="2816" max="2816" width="6.7109375" customWidth="1"/>
    <col min="2817" max="2817" width="11.42578125" customWidth="1"/>
    <col min="2818" max="2818" width="16.7109375" customWidth="1"/>
    <col min="2819" max="2823" width="0" hidden="1" customWidth="1"/>
    <col min="2824" max="2824" width="18.7109375" customWidth="1"/>
    <col min="2825" max="2827" width="9.140625" customWidth="1"/>
    <col min="3068" max="3068" width="8.7109375" customWidth="1"/>
    <col min="3069" max="3069" width="11.7109375" customWidth="1"/>
    <col min="3070" max="3070" width="36.7109375" customWidth="1"/>
    <col min="3071" max="3071" width="30.7109375" customWidth="1"/>
    <col min="3072" max="3072" width="6.7109375" customWidth="1"/>
    <col min="3073" max="3073" width="11.42578125" customWidth="1"/>
    <col min="3074" max="3074" width="16.7109375" customWidth="1"/>
    <col min="3075" max="3079" width="0" hidden="1" customWidth="1"/>
    <col min="3080" max="3080" width="18.7109375" customWidth="1"/>
    <col min="3081" max="3083" width="9.140625" customWidth="1"/>
    <col min="3324" max="3324" width="8.7109375" customWidth="1"/>
    <col min="3325" max="3325" width="11.7109375" customWidth="1"/>
    <col min="3326" max="3326" width="36.7109375" customWidth="1"/>
    <col min="3327" max="3327" width="30.7109375" customWidth="1"/>
    <col min="3328" max="3328" width="6.7109375" customWidth="1"/>
    <col min="3329" max="3329" width="11.42578125" customWidth="1"/>
    <col min="3330" max="3330" width="16.7109375" customWidth="1"/>
    <col min="3331" max="3335" width="0" hidden="1" customWidth="1"/>
    <col min="3336" max="3336" width="18.7109375" customWidth="1"/>
    <col min="3337" max="3339" width="9.140625" customWidth="1"/>
    <col min="3580" max="3580" width="8.7109375" customWidth="1"/>
    <col min="3581" max="3581" width="11.7109375" customWidth="1"/>
    <col min="3582" max="3582" width="36.7109375" customWidth="1"/>
    <col min="3583" max="3583" width="30.7109375" customWidth="1"/>
    <col min="3584" max="3584" width="6.7109375" customWidth="1"/>
    <col min="3585" max="3585" width="11.42578125" customWidth="1"/>
    <col min="3586" max="3586" width="16.7109375" customWidth="1"/>
    <col min="3587" max="3591" width="0" hidden="1" customWidth="1"/>
    <col min="3592" max="3592" width="18.7109375" customWidth="1"/>
    <col min="3593" max="3595" width="9.140625" customWidth="1"/>
    <col min="3836" max="3836" width="8.7109375" customWidth="1"/>
    <col min="3837" max="3837" width="11.7109375" customWidth="1"/>
    <col min="3838" max="3838" width="36.7109375" customWidth="1"/>
    <col min="3839" max="3839" width="30.7109375" customWidth="1"/>
    <col min="3840" max="3840" width="6.7109375" customWidth="1"/>
    <col min="3841" max="3841" width="11.42578125" customWidth="1"/>
    <col min="3842" max="3842" width="16.7109375" customWidth="1"/>
    <col min="3843" max="3847" width="0" hidden="1" customWidth="1"/>
    <col min="3848" max="3848" width="18.7109375" customWidth="1"/>
    <col min="3849" max="3851" width="9.140625" customWidth="1"/>
    <col min="4092" max="4092" width="8.7109375" customWidth="1"/>
    <col min="4093" max="4093" width="11.7109375" customWidth="1"/>
    <col min="4094" max="4094" width="36.7109375" customWidth="1"/>
    <col min="4095" max="4095" width="30.7109375" customWidth="1"/>
    <col min="4096" max="4096" width="6.7109375" customWidth="1"/>
    <col min="4097" max="4097" width="11.42578125" customWidth="1"/>
    <col min="4098" max="4098" width="16.7109375" customWidth="1"/>
    <col min="4099" max="4103" width="0" hidden="1" customWidth="1"/>
    <col min="4104" max="4104" width="18.7109375" customWidth="1"/>
    <col min="4105" max="4107" width="9.140625" customWidth="1"/>
    <col min="4348" max="4348" width="8.7109375" customWidth="1"/>
    <col min="4349" max="4349" width="11.7109375" customWidth="1"/>
    <col min="4350" max="4350" width="36.7109375" customWidth="1"/>
    <col min="4351" max="4351" width="30.7109375" customWidth="1"/>
    <col min="4352" max="4352" width="6.7109375" customWidth="1"/>
    <col min="4353" max="4353" width="11.42578125" customWidth="1"/>
    <col min="4354" max="4354" width="16.7109375" customWidth="1"/>
    <col min="4355" max="4359" width="0" hidden="1" customWidth="1"/>
    <col min="4360" max="4360" width="18.7109375" customWidth="1"/>
    <col min="4361" max="4363" width="9.140625" customWidth="1"/>
    <col min="4604" max="4604" width="8.7109375" customWidth="1"/>
    <col min="4605" max="4605" width="11.7109375" customWidth="1"/>
    <col min="4606" max="4606" width="36.7109375" customWidth="1"/>
    <col min="4607" max="4607" width="30.7109375" customWidth="1"/>
    <col min="4608" max="4608" width="6.7109375" customWidth="1"/>
    <col min="4609" max="4609" width="11.42578125" customWidth="1"/>
    <col min="4610" max="4610" width="16.7109375" customWidth="1"/>
    <col min="4611" max="4615" width="0" hidden="1" customWidth="1"/>
    <col min="4616" max="4616" width="18.7109375" customWidth="1"/>
    <col min="4617" max="4619" width="9.140625" customWidth="1"/>
    <col min="4860" max="4860" width="8.7109375" customWidth="1"/>
    <col min="4861" max="4861" width="11.7109375" customWidth="1"/>
    <col min="4862" max="4862" width="36.7109375" customWidth="1"/>
    <col min="4863" max="4863" width="30.7109375" customWidth="1"/>
    <col min="4864" max="4864" width="6.7109375" customWidth="1"/>
    <col min="4865" max="4865" width="11.42578125" customWidth="1"/>
    <col min="4866" max="4866" width="16.7109375" customWidth="1"/>
    <col min="4867" max="4871" width="0" hidden="1" customWidth="1"/>
    <col min="4872" max="4872" width="18.7109375" customWidth="1"/>
    <col min="4873" max="4875" width="9.140625" customWidth="1"/>
    <col min="5116" max="5116" width="8.7109375" customWidth="1"/>
    <col min="5117" max="5117" width="11.7109375" customWidth="1"/>
    <col min="5118" max="5118" width="36.7109375" customWidth="1"/>
    <col min="5119" max="5119" width="30.7109375" customWidth="1"/>
    <col min="5120" max="5120" width="6.7109375" customWidth="1"/>
    <col min="5121" max="5121" width="11.42578125" customWidth="1"/>
    <col min="5122" max="5122" width="16.7109375" customWidth="1"/>
    <col min="5123" max="5127" width="0" hidden="1" customWidth="1"/>
    <col min="5128" max="5128" width="18.7109375" customWidth="1"/>
    <col min="5129" max="5131" width="9.140625" customWidth="1"/>
    <col min="5372" max="5372" width="8.7109375" customWidth="1"/>
    <col min="5373" max="5373" width="11.7109375" customWidth="1"/>
    <col min="5374" max="5374" width="36.7109375" customWidth="1"/>
    <col min="5375" max="5375" width="30.7109375" customWidth="1"/>
    <col min="5376" max="5376" width="6.7109375" customWidth="1"/>
    <col min="5377" max="5377" width="11.42578125" customWidth="1"/>
    <col min="5378" max="5378" width="16.7109375" customWidth="1"/>
    <col min="5379" max="5383" width="0" hidden="1" customWidth="1"/>
    <col min="5384" max="5384" width="18.7109375" customWidth="1"/>
    <col min="5385" max="5387" width="9.140625" customWidth="1"/>
    <col min="5628" max="5628" width="8.7109375" customWidth="1"/>
    <col min="5629" max="5629" width="11.7109375" customWidth="1"/>
    <col min="5630" max="5630" width="36.7109375" customWidth="1"/>
    <col min="5631" max="5631" width="30.7109375" customWidth="1"/>
    <col min="5632" max="5632" width="6.7109375" customWidth="1"/>
    <col min="5633" max="5633" width="11.42578125" customWidth="1"/>
    <col min="5634" max="5634" width="16.7109375" customWidth="1"/>
    <col min="5635" max="5639" width="0" hidden="1" customWidth="1"/>
    <col min="5640" max="5640" width="18.7109375" customWidth="1"/>
    <col min="5641" max="5643" width="9.140625" customWidth="1"/>
    <col min="5884" max="5884" width="8.7109375" customWidth="1"/>
    <col min="5885" max="5885" width="11.7109375" customWidth="1"/>
    <col min="5886" max="5886" width="36.7109375" customWidth="1"/>
    <col min="5887" max="5887" width="30.7109375" customWidth="1"/>
    <col min="5888" max="5888" width="6.7109375" customWidth="1"/>
    <col min="5889" max="5889" width="11.42578125" customWidth="1"/>
    <col min="5890" max="5890" width="16.7109375" customWidth="1"/>
    <col min="5891" max="5895" width="0" hidden="1" customWidth="1"/>
    <col min="5896" max="5896" width="18.7109375" customWidth="1"/>
    <col min="5897" max="5899" width="9.140625" customWidth="1"/>
    <col min="6140" max="6140" width="8.7109375" customWidth="1"/>
    <col min="6141" max="6141" width="11.7109375" customWidth="1"/>
    <col min="6142" max="6142" width="36.7109375" customWidth="1"/>
    <col min="6143" max="6143" width="30.7109375" customWidth="1"/>
    <col min="6144" max="6144" width="6.7109375" customWidth="1"/>
    <col min="6145" max="6145" width="11.42578125" customWidth="1"/>
    <col min="6146" max="6146" width="16.7109375" customWidth="1"/>
    <col min="6147" max="6151" width="0" hidden="1" customWidth="1"/>
    <col min="6152" max="6152" width="18.7109375" customWidth="1"/>
    <col min="6153" max="6155" width="9.140625" customWidth="1"/>
    <col min="6396" max="6396" width="8.7109375" customWidth="1"/>
    <col min="6397" max="6397" width="11.7109375" customWidth="1"/>
    <col min="6398" max="6398" width="36.7109375" customWidth="1"/>
    <col min="6399" max="6399" width="30.7109375" customWidth="1"/>
    <col min="6400" max="6400" width="6.7109375" customWidth="1"/>
    <col min="6401" max="6401" width="11.42578125" customWidth="1"/>
    <col min="6402" max="6402" width="16.7109375" customWidth="1"/>
    <col min="6403" max="6407" width="0" hidden="1" customWidth="1"/>
    <col min="6408" max="6408" width="18.7109375" customWidth="1"/>
    <col min="6409" max="6411" width="9.140625" customWidth="1"/>
    <col min="6652" max="6652" width="8.7109375" customWidth="1"/>
    <col min="6653" max="6653" width="11.7109375" customWidth="1"/>
    <col min="6654" max="6654" width="36.7109375" customWidth="1"/>
    <col min="6655" max="6655" width="30.7109375" customWidth="1"/>
    <col min="6656" max="6656" width="6.7109375" customWidth="1"/>
    <col min="6657" max="6657" width="11.42578125" customWidth="1"/>
    <col min="6658" max="6658" width="16.7109375" customWidth="1"/>
    <col min="6659" max="6663" width="0" hidden="1" customWidth="1"/>
    <col min="6664" max="6664" width="18.7109375" customWidth="1"/>
    <col min="6665" max="6667" width="9.140625" customWidth="1"/>
    <col min="6908" max="6908" width="8.7109375" customWidth="1"/>
    <col min="6909" max="6909" width="11.7109375" customWidth="1"/>
    <col min="6910" max="6910" width="36.7109375" customWidth="1"/>
    <col min="6911" max="6911" width="30.7109375" customWidth="1"/>
    <col min="6912" max="6912" width="6.7109375" customWidth="1"/>
    <col min="6913" max="6913" width="11.42578125" customWidth="1"/>
    <col min="6914" max="6914" width="16.7109375" customWidth="1"/>
    <col min="6915" max="6919" width="0" hidden="1" customWidth="1"/>
    <col min="6920" max="6920" width="18.7109375" customWidth="1"/>
    <col min="6921" max="6923" width="9.140625" customWidth="1"/>
    <col min="7164" max="7164" width="8.7109375" customWidth="1"/>
    <col min="7165" max="7165" width="11.7109375" customWidth="1"/>
    <col min="7166" max="7166" width="36.7109375" customWidth="1"/>
    <col min="7167" max="7167" width="30.7109375" customWidth="1"/>
    <col min="7168" max="7168" width="6.7109375" customWidth="1"/>
    <col min="7169" max="7169" width="11.42578125" customWidth="1"/>
    <col min="7170" max="7170" width="16.7109375" customWidth="1"/>
    <col min="7171" max="7175" width="0" hidden="1" customWidth="1"/>
    <col min="7176" max="7176" width="18.7109375" customWidth="1"/>
    <col min="7177" max="7179" width="9.140625" customWidth="1"/>
    <col min="7420" max="7420" width="8.7109375" customWidth="1"/>
    <col min="7421" max="7421" width="11.7109375" customWidth="1"/>
    <col min="7422" max="7422" width="36.7109375" customWidth="1"/>
    <col min="7423" max="7423" width="30.7109375" customWidth="1"/>
    <col min="7424" max="7424" width="6.7109375" customWidth="1"/>
    <col min="7425" max="7425" width="11.42578125" customWidth="1"/>
    <col min="7426" max="7426" width="16.7109375" customWidth="1"/>
    <col min="7427" max="7431" width="0" hidden="1" customWidth="1"/>
    <col min="7432" max="7432" width="18.7109375" customWidth="1"/>
    <col min="7433" max="7435" width="9.140625" customWidth="1"/>
    <col min="7676" max="7676" width="8.7109375" customWidth="1"/>
    <col min="7677" max="7677" width="11.7109375" customWidth="1"/>
    <col min="7678" max="7678" width="36.7109375" customWidth="1"/>
    <col min="7679" max="7679" width="30.7109375" customWidth="1"/>
    <col min="7680" max="7680" width="6.7109375" customWidth="1"/>
    <col min="7681" max="7681" width="11.42578125" customWidth="1"/>
    <col min="7682" max="7682" width="16.7109375" customWidth="1"/>
    <col min="7683" max="7687" width="0" hidden="1" customWidth="1"/>
    <col min="7688" max="7688" width="18.7109375" customWidth="1"/>
    <col min="7689" max="7691" width="9.140625" customWidth="1"/>
    <col min="7932" max="7932" width="8.7109375" customWidth="1"/>
    <col min="7933" max="7933" width="11.7109375" customWidth="1"/>
    <col min="7934" max="7934" width="36.7109375" customWidth="1"/>
    <col min="7935" max="7935" width="30.7109375" customWidth="1"/>
    <col min="7936" max="7936" width="6.7109375" customWidth="1"/>
    <col min="7937" max="7937" width="11.42578125" customWidth="1"/>
    <col min="7938" max="7938" width="16.7109375" customWidth="1"/>
    <col min="7939" max="7943" width="0" hidden="1" customWidth="1"/>
    <col min="7944" max="7944" width="18.7109375" customWidth="1"/>
    <col min="7945" max="7947" width="9.140625" customWidth="1"/>
    <col min="8188" max="8188" width="8.7109375" customWidth="1"/>
    <col min="8189" max="8189" width="11.7109375" customWidth="1"/>
    <col min="8190" max="8190" width="36.7109375" customWidth="1"/>
    <col min="8191" max="8191" width="30.7109375" customWidth="1"/>
    <col min="8192" max="8192" width="6.7109375" customWidth="1"/>
    <col min="8193" max="8193" width="11.42578125" customWidth="1"/>
    <col min="8194" max="8194" width="16.7109375" customWidth="1"/>
    <col min="8195" max="8199" width="0" hidden="1" customWidth="1"/>
    <col min="8200" max="8200" width="18.7109375" customWidth="1"/>
    <col min="8201" max="8203" width="9.140625" customWidth="1"/>
    <col min="8444" max="8444" width="8.7109375" customWidth="1"/>
    <col min="8445" max="8445" width="11.7109375" customWidth="1"/>
    <col min="8446" max="8446" width="36.7109375" customWidth="1"/>
    <col min="8447" max="8447" width="30.7109375" customWidth="1"/>
    <col min="8448" max="8448" width="6.7109375" customWidth="1"/>
    <col min="8449" max="8449" width="11.42578125" customWidth="1"/>
    <col min="8450" max="8450" width="16.7109375" customWidth="1"/>
    <col min="8451" max="8455" width="0" hidden="1" customWidth="1"/>
    <col min="8456" max="8456" width="18.7109375" customWidth="1"/>
    <col min="8457" max="8459" width="9.140625" customWidth="1"/>
    <col min="8700" max="8700" width="8.7109375" customWidth="1"/>
    <col min="8701" max="8701" width="11.7109375" customWidth="1"/>
    <col min="8702" max="8702" width="36.7109375" customWidth="1"/>
    <col min="8703" max="8703" width="30.7109375" customWidth="1"/>
    <col min="8704" max="8704" width="6.7109375" customWidth="1"/>
    <col min="8705" max="8705" width="11.42578125" customWidth="1"/>
    <col min="8706" max="8706" width="16.7109375" customWidth="1"/>
    <col min="8707" max="8711" width="0" hidden="1" customWidth="1"/>
    <col min="8712" max="8712" width="18.7109375" customWidth="1"/>
    <col min="8713" max="8715" width="9.140625" customWidth="1"/>
    <col min="8956" max="8956" width="8.7109375" customWidth="1"/>
    <col min="8957" max="8957" width="11.7109375" customWidth="1"/>
    <col min="8958" max="8958" width="36.7109375" customWidth="1"/>
    <col min="8959" max="8959" width="30.7109375" customWidth="1"/>
    <col min="8960" max="8960" width="6.7109375" customWidth="1"/>
    <col min="8961" max="8961" width="11.42578125" customWidth="1"/>
    <col min="8962" max="8962" width="16.7109375" customWidth="1"/>
    <col min="8963" max="8967" width="0" hidden="1" customWidth="1"/>
    <col min="8968" max="8968" width="18.7109375" customWidth="1"/>
    <col min="8969" max="8971" width="9.140625" customWidth="1"/>
    <col min="9212" max="9212" width="8.7109375" customWidth="1"/>
    <col min="9213" max="9213" width="11.7109375" customWidth="1"/>
    <col min="9214" max="9214" width="36.7109375" customWidth="1"/>
    <col min="9215" max="9215" width="30.7109375" customWidth="1"/>
    <col min="9216" max="9216" width="6.7109375" customWidth="1"/>
    <col min="9217" max="9217" width="11.42578125" customWidth="1"/>
    <col min="9218" max="9218" width="16.7109375" customWidth="1"/>
    <col min="9219" max="9223" width="0" hidden="1" customWidth="1"/>
    <col min="9224" max="9224" width="18.7109375" customWidth="1"/>
    <col min="9225" max="9227" width="9.140625" customWidth="1"/>
    <col min="9468" max="9468" width="8.7109375" customWidth="1"/>
    <col min="9469" max="9469" width="11.7109375" customWidth="1"/>
    <col min="9470" max="9470" width="36.7109375" customWidth="1"/>
    <col min="9471" max="9471" width="30.7109375" customWidth="1"/>
    <col min="9472" max="9472" width="6.7109375" customWidth="1"/>
    <col min="9473" max="9473" width="11.42578125" customWidth="1"/>
    <col min="9474" max="9474" width="16.7109375" customWidth="1"/>
    <col min="9475" max="9479" width="0" hidden="1" customWidth="1"/>
    <col min="9480" max="9480" width="18.7109375" customWidth="1"/>
    <col min="9481" max="9483" width="9.140625" customWidth="1"/>
    <col min="9724" max="9724" width="8.7109375" customWidth="1"/>
    <col min="9725" max="9725" width="11.7109375" customWidth="1"/>
    <col min="9726" max="9726" width="36.7109375" customWidth="1"/>
    <col min="9727" max="9727" width="30.7109375" customWidth="1"/>
    <col min="9728" max="9728" width="6.7109375" customWidth="1"/>
    <col min="9729" max="9729" width="11.42578125" customWidth="1"/>
    <col min="9730" max="9730" width="16.7109375" customWidth="1"/>
    <col min="9731" max="9735" width="0" hidden="1" customWidth="1"/>
    <col min="9736" max="9736" width="18.7109375" customWidth="1"/>
    <col min="9737" max="9739" width="9.140625" customWidth="1"/>
    <col min="9980" max="9980" width="8.7109375" customWidth="1"/>
    <col min="9981" max="9981" width="11.7109375" customWidth="1"/>
    <col min="9982" max="9982" width="36.7109375" customWidth="1"/>
    <col min="9983" max="9983" width="30.7109375" customWidth="1"/>
    <col min="9984" max="9984" width="6.7109375" customWidth="1"/>
    <col min="9985" max="9985" width="11.42578125" customWidth="1"/>
    <col min="9986" max="9986" width="16.7109375" customWidth="1"/>
    <col min="9987" max="9991" width="0" hidden="1" customWidth="1"/>
    <col min="9992" max="9992" width="18.7109375" customWidth="1"/>
    <col min="9993" max="9995" width="9.140625" customWidth="1"/>
    <col min="10236" max="10236" width="8.7109375" customWidth="1"/>
    <col min="10237" max="10237" width="11.7109375" customWidth="1"/>
    <col min="10238" max="10238" width="36.7109375" customWidth="1"/>
    <col min="10239" max="10239" width="30.7109375" customWidth="1"/>
    <col min="10240" max="10240" width="6.7109375" customWidth="1"/>
    <col min="10241" max="10241" width="11.42578125" customWidth="1"/>
    <col min="10242" max="10242" width="16.7109375" customWidth="1"/>
    <col min="10243" max="10247" width="0" hidden="1" customWidth="1"/>
    <col min="10248" max="10248" width="18.7109375" customWidth="1"/>
    <col min="10249" max="10251" width="9.140625" customWidth="1"/>
    <col min="10492" max="10492" width="8.7109375" customWidth="1"/>
    <col min="10493" max="10493" width="11.7109375" customWidth="1"/>
    <col min="10494" max="10494" width="36.7109375" customWidth="1"/>
    <col min="10495" max="10495" width="30.7109375" customWidth="1"/>
    <col min="10496" max="10496" width="6.7109375" customWidth="1"/>
    <col min="10497" max="10497" width="11.42578125" customWidth="1"/>
    <col min="10498" max="10498" width="16.7109375" customWidth="1"/>
    <col min="10499" max="10503" width="0" hidden="1" customWidth="1"/>
    <col min="10504" max="10504" width="18.7109375" customWidth="1"/>
    <col min="10505" max="10507" width="9.140625" customWidth="1"/>
    <col min="10748" max="10748" width="8.7109375" customWidth="1"/>
    <col min="10749" max="10749" width="11.7109375" customWidth="1"/>
    <col min="10750" max="10750" width="36.7109375" customWidth="1"/>
    <col min="10751" max="10751" width="30.7109375" customWidth="1"/>
    <col min="10752" max="10752" width="6.7109375" customWidth="1"/>
    <col min="10753" max="10753" width="11.42578125" customWidth="1"/>
    <col min="10754" max="10754" width="16.7109375" customWidth="1"/>
    <col min="10755" max="10759" width="0" hidden="1" customWidth="1"/>
    <col min="10760" max="10760" width="18.7109375" customWidth="1"/>
    <col min="10761" max="10763" width="9.140625" customWidth="1"/>
    <col min="11004" max="11004" width="8.7109375" customWidth="1"/>
    <col min="11005" max="11005" width="11.7109375" customWidth="1"/>
    <col min="11006" max="11006" width="36.7109375" customWidth="1"/>
    <col min="11007" max="11007" width="30.7109375" customWidth="1"/>
    <col min="11008" max="11008" width="6.7109375" customWidth="1"/>
    <col min="11009" max="11009" width="11.42578125" customWidth="1"/>
    <col min="11010" max="11010" width="16.7109375" customWidth="1"/>
    <col min="11011" max="11015" width="0" hidden="1" customWidth="1"/>
    <col min="11016" max="11016" width="18.7109375" customWidth="1"/>
    <col min="11017" max="11019" width="9.140625" customWidth="1"/>
    <col min="11260" max="11260" width="8.7109375" customWidth="1"/>
    <col min="11261" max="11261" width="11.7109375" customWidth="1"/>
    <col min="11262" max="11262" width="36.7109375" customWidth="1"/>
    <col min="11263" max="11263" width="30.7109375" customWidth="1"/>
    <col min="11264" max="11264" width="6.7109375" customWidth="1"/>
    <col min="11265" max="11265" width="11.42578125" customWidth="1"/>
    <col min="11266" max="11266" width="16.7109375" customWidth="1"/>
    <col min="11267" max="11271" width="0" hidden="1" customWidth="1"/>
    <col min="11272" max="11272" width="18.7109375" customWidth="1"/>
    <col min="11273" max="11275" width="9.140625" customWidth="1"/>
    <col min="11516" max="11516" width="8.7109375" customWidth="1"/>
    <col min="11517" max="11517" width="11.7109375" customWidth="1"/>
    <col min="11518" max="11518" width="36.7109375" customWidth="1"/>
    <col min="11519" max="11519" width="30.7109375" customWidth="1"/>
    <col min="11520" max="11520" width="6.7109375" customWidth="1"/>
    <col min="11521" max="11521" width="11.42578125" customWidth="1"/>
    <col min="11522" max="11522" width="16.7109375" customWidth="1"/>
    <col min="11523" max="11527" width="0" hidden="1" customWidth="1"/>
    <col min="11528" max="11528" width="18.7109375" customWidth="1"/>
    <col min="11529" max="11531" width="9.140625" customWidth="1"/>
    <col min="11772" max="11772" width="8.7109375" customWidth="1"/>
    <col min="11773" max="11773" width="11.7109375" customWidth="1"/>
    <col min="11774" max="11774" width="36.7109375" customWidth="1"/>
    <col min="11775" max="11775" width="30.7109375" customWidth="1"/>
    <col min="11776" max="11776" width="6.7109375" customWidth="1"/>
    <col min="11777" max="11777" width="11.42578125" customWidth="1"/>
    <col min="11778" max="11778" width="16.7109375" customWidth="1"/>
    <col min="11779" max="11783" width="0" hidden="1" customWidth="1"/>
    <col min="11784" max="11784" width="18.7109375" customWidth="1"/>
    <col min="11785" max="11787" width="9.140625" customWidth="1"/>
    <col min="12028" max="12028" width="8.7109375" customWidth="1"/>
    <col min="12029" max="12029" width="11.7109375" customWidth="1"/>
    <col min="12030" max="12030" width="36.7109375" customWidth="1"/>
    <col min="12031" max="12031" width="30.7109375" customWidth="1"/>
    <col min="12032" max="12032" width="6.7109375" customWidth="1"/>
    <col min="12033" max="12033" width="11.42578125" customWidth="1"/>
    <col min="12034" max="12034" width="16.7109375" customWidth="1"/>
    <col min="12035" max="12039" width="0" hidden="1" customWidth="1"/>
    <col min="12040" max="12040" width="18.7109375" customWidth="1"/>
    <col min="12041" max="12043" width="9.140625" customWidth="1"/>
    <col min="12284" max="12284" width="8.7109375" customWidth="1"/>
    <col min="12285" max="12285" width="11.7109375" customWidth="1"/>
    <col min="12286" max="12286" width="36.7109375" customWidth="1"/>
    <col min="12287" max="12287" width="30.7109375" customWidth="1"/>
    <col min="12288" max="12288" width="6.7109375" customWidth="1"/>
    <col min="12289" max="12289" width="11.42578125" customWidth="1"/>
    <col min="12290" max="12290" width="16.7109375" customWidth="1"/>
    <col min="12291" max="12295" width="0" hidden="1" customWidth="1"/>
    <col min="12296" max="12296" width="18.7109375" customWidth="1"/>
    <col min="12297" max="12299" width="9.140625" customWidth="1"/>
    <col min="12540" max="12540" width="8.7109375" customWidth="1"/>
    <col min="12541" max="12541" width="11.7109375" customWidth="1"/>
    <col min="12542" max="12542" width="36.7109375" customWidth="1"/>
    <col min="12543" max="12543" width="30.7109375" customWidth="1"/>
    <col min="12544" max="12544" width="6.7109375" customWidth="1"/>
    <col min="12545" max="12545" width="11.42578125" customWidth="1"/>
    <col min="12546" max="12546" width="16.7109375" customWidth="1"/>
    <col min="12547" max="12551" width="0" hidden="1" customWidth="1"/>
    <col min="12552" max="12552" width="18.7109375" customWidth="1"/>
    <col min="12553" max="12555" width="9.140625" customWidth="1"/>
    <col min="12796" max="12796" width="8.7109375" customWidth="1"/>
    <col min="12797" max="12797" width="11.7109375" customWidth="1"/>
    <col min="12798" max="12798" width="36.7109375" customWidth="1"/>
    <col min="12799" max="12799" width="30.7109375" customWidth="1"/>
    <col min="12800" max="12800" width="6.7109375" customWidth="1"/>
    <col min="12801" max="12801" width="11.42578125" customWidth="1"/>
    <col min="12802" max="12802" width="16.7109375" customWidth="1"/>
    <col min="12803" max="12807" width="0" hidden="1" customWidth="1"/>
    <col min="12808" max="12808" width="18.7109375" customWidth="1"/>
    <col min="12809" max="12811" width="9.140625" customWidth="1"/>
    <col min="13052" max="13052" width="8.7109375" customWidth="1"/>
    <col min="13053" max="13053" width="11.7109375" customWidth="1"/>
    <col min="13054" max="13054" width="36.7109375" customWidth="1"/>
    <col min="13055" max="13055" width="30.7109375" customWidth="1"/>
    <col min="13056" max="13056" width="6.7109375" customWidth="1"/>
    <col min="13057" max="13057" width="11.42578125" customWidth="1"/>
    <col min="13058" max="13058" width="16.7109375" customWidth="1"/>
    <col min="13059" max="13063" width="0" hidden="1" customWidth="1"/>
    <col min="13064" max="13064" width="18.7109375" customWidth="1"/>
    <col min="13065" max="13067" width="9.140625" customWidth="1"/>
    <col min="13308" max="13308" width="8.7109375" customWidth="1"/>
    <col min="13309" max="13309" width="11.7109375" customWidth="1"/>
    <col min="13310" max="13310" width="36.7109375" customWidth="1"/>
    <col min="13311" max="13311" width="30.7109375" customWidth="1"/>
    <col min="13312" max="13312" width="6.7109375" customWidth="1"/>
    <col min="13313" max="13313" width="11.42578125" customWidth="1"/>
    <col min="13314" max="13314" width="16.7109375" customWidth="1"/>
    <col min="13315" max="13319" width="0" hidden="1" customWidth="1"/>
    <col min="13320" max="13320" width="18.7109375" customWidth="1"/>
    <col min="13321" max="13323" width="9.140625" customWidth="1"/>
    <col min="13564" max="13564" width="8.7109375" customWidth="1"/>
    <col min="13565" max="13565" width="11.7109375" customWidth="1"/>
    <col min="13566" max="13566" width="36.7109375" customWidth="1"/>
    <col min="13567" max="13567" width="30.7109375" customWidth="1"/>
    <col min="13568" max="13568" width="6.7109375" customWidth="1"/>
    <col min="13569" max="13569" width="11.42578125" customWidth="1"/>
    <col min="13570" max="13570" width="16.7109375" customWidth="1"/>
    <col min="13571" max="13575" width="0" hidden="1" customWidth="1"/>
    <col min="13576" max="13576" width="18.7109375" customWidth="1"/>
    <col min="13577" max="13579" width="9.140625" customWidth="1"/>
    <col min="13820" max="13820" width="8.7109375" customWidth="1"/>
    <col min="13821" max="13821" width="11.7109375" customWidth="1"/>
    <col min="13822" max="13822" width="36.7109375" customWidth="1"/>
    <col min="13823" max="13823" width="30.7109375" customWidth="1"/>
    <col min="13824" max="13824" width="6.7109375" customWidth="1"/>
    <col min="13825" max="13825" width="11.42578125" customWidth="1"/>
    <col min="13826" max="13826" width="16.7109375" customWidth="1"/>
    <col min="13827" max="13831" width="0" hidden="1" customWidth="1"/>
    <col min="13832" max="13832" width="18.7109375" customWidth="1"/>
    <col min="13833" max="13835" width="9.140625" customWidth="1"/>
    <col min="14076" max="14076" width="8.7109375" customWidth="1"/>
    <col min="14077" max="14077" width="11.7109375" customWidth="1"/>
    <col min="14078" max="14078" width="36.7109375" customWidth="1"/>
    <col min="14079" max="14079" width="30.7109375" customWidth="1"/>
    <col min="14080" max="14080" width="6.7109375" customWidth="1"/>
    <col min="14081" max="14081" width="11.42578125" customWidth="1"/>
    <col min="14082" max="14082" width="16.7109375" customWidth="1"/>
    <col min="14083" max="14087" width="0" hidden="1" customWidth="1"/>
    <col min="14088" max="14088" width="18.7109375" customWidth="1"/>
    <col min="14089" max="14091" width="9.140625" customWidth="1"/>
    <col min="14332" max="14332" width="8.7109375" customWidth="1"/>
    <col min="14333" max="14333" width="11.7109375" customWidth="1"/>
    <col min="14334" max="14334" width="36.7109375" customWidth="1"/>
    <col min="14335" max="14335" width="30.7109375" customWidth="1"/>
    <col min="14336" max="14336" width="6.7109375" customWidth="1"/>
    <col min="14337" max="14337" width="11.42578125" customWidth="1"/>
    <col min="14338" max="14338" width="16.7109375" customWidth="1"/>
    <col min="14339" max="14343" width="0" hidden="1" customWidth="1"/>
    <col min="14344" max="14344" width="18.7109375" customWidth="1"/>
    <col min="14345" max="14347" width="9.140625" customWidth="1"/>
    <col min="14588" max="14588" width="8.7109375" customWidth="1"/>
    <col min="14589" max="14589" width="11.7109375" customWidth="1"/>
    <col min="14590" max="14590" width="36.7109375" customWidth="1"/>
    <col min="14591" max="14591" width="30.7109375" customWidth="1"/>
    <col min="14592" max="14592" width="6.7109375" customWidth="1"/>
    <col min="14593" max="14593" width="11.42578125" customWidth="1"/>
    <col min="14594" max="14594" width="16.7109375" customWidth="1"/>
    <col min="14595" max="14599" width="0" hidden="1" customWidth="1"/>
    <col min="14600" max="14600" width="18.7109375" customWidth="1"/>
    <col min="14601" max="14603" width="9.140625" customWidth="1"/>
    <col min="14844" max="14844" width="8.7109375" customWidth="1"/>
    <col min="14845" max="14845" width="11.7109375" customWidth="1"/>
    <col min="14846" max="14846" width="36.7109375" customWidth="1"/>
    <col min="14847" max="14847" width="30.7109375" customWidth="1"/>
    <col min="14848" max="14848" width="6.7109375" customWidth="1"/>
    <col min="14849" max="14849" width="11.42578125" customWidth="1"/>
    <col min="14850" max="14850" width="16.7109375" customWidth="1"/>
    <col min="14851" max="14855" width="0" hidden="1" customWidth="1"/>
    <col min="14856" max="14856" width="18.7109375" customWidth="1"/>
    <col min="14857" max="14859" width="9.140625" customWidth="1"/>
    <col min="15100" max="15100" width="8.7109375" customWidth="1"/>
    <col min="15101" max="15101" width="11.7109375" customWidth="1"/>
    <col min="15102" max="15102" width="36.7109375" customWidth="1"/>
    <col min="15103" max="15103" width="30.7109375" customWidth="1"/>
    <col min="15104" max="15104" width="6.7109375" customWidth="1"/>
    <col min="15105" max="15105" width="11.42578125" customWidth="1"/>
    <col min="15106" max="15106" width="16.7109375" customWidth="1"/>
    <col min="15107" max="15111" width="0" hidden="1" customWidth="1"/>
    <col min="15112" max="15112" width="18.7109375" customWidth="1"/>
    <col min="15113" max="15115" width="9.140625" customWidth="1"/>
    <col min="15356" max="15356" width="8.7109375" customWidth="1"/>
    <col min="15357" max="15357" width="11.7109375" customWidth="1"/>
    <col min="15358" max="15358" width="36.7109375" customWidth="1"/>
    <col min="15359" max="15359" width="30.7109375" customWidth="1"/>
    <col min="15360" max="15360" width="6.7109375" customWidth="1"/>
    <col min="15361" max="15361" width="11.42578125" customWidth="1"/>
    <col min="15362" max="15362" width="16.7109375" customWidth="1"/>
    <col min="15363" max="15367" width="0" hidden="1" customWidth="1"/>
    <col min="15368" max="15368" width="18.7109375" customWidth="1"/>
    <col min="15369" max="15371" width="9.140625" customWidth="1"/>
    <col min="15612" max="15612" width="8.7109375" customWidth="1"/>
    <col min="15613" max="15613" width="11.7109375" customWidth="1"/>
    <col min="15614" max="15614" width="36.7109375" customWidth="1"/>
    <col min="15615" max="15615" width="30.7109375" customWidth="1"/>
    <col min="15616" max="15616" width="6.7109375" customWidth="1"/>
    <col min="15617" max="15617" width="11.42578125" customWidth="1"/>
    <col min="15618" max="15618" width="16.7109375" customWidth="1"/>
    <col min="15619" max="15623" width="0" hidden="1" customWidth="1"/>
    <col min="15624" max="15624" width="18.7109375" customWidth="1"/>
    <col min="15625" max="15627" width="9.140625" customWidth="1"/>
    <col min="15868" max="15868" width="8.7109375" customWidth="1"/>
    <col min="15869" max="15869" width="11.7109375" customWidth="1"/>
    <col min="15870" max="15870" width="36.7109375" customWidth="1"/>
    <col min="15871" max="15871" width="30.7109375" customWidth="1"/>
    <col min="15872" max="15872" width="6.7109375" customWidth="1"/>
    <col min="15873" max="15873" width="11.42578125" customWidth="1"/>
    <col min="15874" max="15874" width="16.7109375" customWidth="1"/>
    <col min="15875" max="15879" width="0" hidden="1" customWidth="1"/>
    <col min="15880" max="15880" width="18.7109375" customWidth="1"/>
    <col min="15881" max="15883" width="9.140625" customWidth="1"/>
    <col min="16124" max="16124" width="8.7109375" customWidth="1"/>
    <col min="16125" max="16125" width="11.7109375" customWidth="1"/>
    <col min="16126" max="16126" width="36.7109375" customWidth="1"/>
    <col min="16127" max="16127" width="30.7109375" customWidth="1"/>
    <col min="16128" max="16128" width="6.7109375" customWidth="1"/>
    <col min="16129" max="16129" width="11.42578125" customWidth="1"/>
    <col min="16130" max="16130" width="16.7109375" customWidth="1"/>
    <col min="16131" max="16135" width="0" hidden="1" customWidth="1"/>
    <col min="16136" max="16136" width="18.7109375" customWidth="1"/>
    <col min="16137" max="16139" width="9.140625" customWidth="1"/>
  </cols>
  <sheetData>
    <row r="1" spans="1:11" ht="18.75" customHeight="1">
      <c r="A1" s="376" t="s">
        <v>324</v>
      </c>
      <c r="B1" s="377"/>
      <c r="C1" s="378"/>
    </row>
    <row r="2" spans="1:11" s="43" customFormat="1" ht="18.75" thickBot="1">
      <c r="A2" s="67"/>
      <c r="B2" s="44"/>
      <c r="C2" s="45"/>
      <c r="D2" s="45"/>
      <c r="E2" s="68"/>
      <c r="F2" s="46"/>
      <c r="G2" s="46"/>
      <c r="H2" s="46"/>
      <c r="J2" s="69"/>
      <c r="K2" s="69"/>
    </row>
    <row r="3" spans="1:11" s="75" customFormat="1" ht="16.5" thickBot="1">
      <c r="A3" s="70" t="s">
        <v>22</v>
      </c>
      <c r="B3" s="71" t="s">
        <v>23</v>
      </c>
      <c r="C3" s="72" t="s">
        <v>24</v>
      </c>
      <c r="D3" s="72" t="s">
        <v>25</v>
      </c>
      <c r="E3" s="73" t="s">
        <v>26</v>
      </c>
      <c r="F3" s="74" t="s">
        <v>0</v>
      </c>
      <c r="G3" s="74" t="s">
        <v>27</v>
      </c>
      <c r="H3" s="407" t="s">
        <v>28</v>
      </c>
    </row>
    <row r="4" spans="1:11" s="51" customFormat="1" ht="17.100000000000001" customHeight="1">
      <c r="A4" s="76" t="s">
        <v>29</v>
      </c>
      <c r="B4" s="77"/>
      <c r="C4" s="78"/>
      <c r="D4" s="78"/>
      <c r="E4" s="79"/>
      <c r="F4" s="80"/>
      <c r="G4" s="80"/>
      <c r="H4" s="80">
        <f>SUM(H5,H7,H9)</f>
        <v>0</v>
      </c>
      <c r="J4"/>
      <c r="K4"/>
    </row>
    <row r="5" spans="1:11" s="51" customFormat="1" ht="17.100000000000001" customHeight="1">
      <c r="A5" s="81" t="s">
        <v>30</v>
      </c>
      <c r="B5" s="82"/>
      <c r="C5" s="83"/>
      <c r="D5" s="83"/>
      <c r="E5" s="84"/>
      <c r="F5" s="85"/>
      <c r="G5" s="85"/>
      <c r="H5" s="85">
        <f>SUM(H6:H6)</f>
        <v>0</v>
      </c>
      <c r="J5"/>
      <c r="K5"/>
    </row>
    <row r="6" spans="1:11" ht="25.5">
      <c r="A6" s="86" t="s">
        <v>31</v>
      </c>
      <c r="B6" s="87" t="s">
        <v>233</v>
      </c>
      <c r="C6" s="88" t="s">
        <v>234</v>
      </c>
      <c r="D6" s="88"/>
      <c r="E6" s="89" t="s">
        <v>7</v>
      </c>
      <c r="F6" s="90">
        <v>1</v>
      </c>
      <c r="G6" s="90"/>
      <c r="H6" s="90">
        <f>F6*G6</f>
        <v>0</v>
      </c>
    </row>
    <row r="7" spans="1:11" s="51" customFormat="1" ht="17.100000000000001" customHeight="1">
      <c r="A7" s="81" t="s">
        <v>39</v>
      </c>
      <c r="B7" s="82"/>
      <c r="C7" s="83"/>
      <c r="D7" s="83"/>
      <c r="E7" s="84"/>
      <c r="F7" s="85"/>
      <c r="G7" s="85"/>
      <c r="H7" s="85">
        <f>SUM(H8:H8)</f>
        <v>0</v>
      </c>
      <c r="J7"/>
      <c r="K7"/>
    </row>
    <row r="8" spans="1:11" ht="38.25">
      <c r="A8" s="86" t="s">
        <v>31</v>
      </c>
      <c r="B8" s="87" t="s">
        <v>235</v>
      </c>
      <c r="C8" s="88" t="s">
        <v>236</v>
      </c>
      <c r="D8" s="88"/>
      <c r="E8" s="89" t="s">
        <v>5</v>
      </c>
      <c r="F8" s="90">
        <v>160</v>
      </c>
      <c r="G8" s="90"/>
      <c r="H8" s="90">
        <f>F8*G8</f>
        <v>0</v>
      </c>
    </row>
    <row r="9" spans="1:11" s="51" customFormat="1" ht="17.100000000000001" customHeight="1">
      <c r="A9" s="81" t="s">
        <v>76</v>
      </c>
      <c r="B9" s="82"/>
      <c r="C9" s="83"/>
      <c r="D9" s="83"/>
      <c r="E9" s="84"/>
      <c r="F9" s="85"/>
      <c r="G9" s="408"/>
      <c r="H9" s="85">
        <f>SUM(H10:H11)</f>
        <v>0</v>
      </c>
      <c r="J9"/>
      <c r="K9"/>
    </row>
    <row r="10" spans="1:11" ht="25.5">
      <c r="A10" s="86" t="s">
        <v>31</v>
      </c>
      <c r="B10" s="87" t="s">
        <v>237</v>
      </c>
      <c r="C10" s="88" t="s">
        <v>238</v>
      </c>
      <c r="D10" s="88"/>
      <c r="E10" s="89" t="s">
        <v>79</v>
      </c>
      <c r="F10" s="90">
        <v>200</v>
      </c>
      <c r="G10" s="409"/>
      <c r="H10" s="90">
        <f>F10*G10</f>
        <v>0</v>
      </c>
    </row>
    <row r="11" spans="1:11">
      <c r="A11" s="86"/>
      <c r="B11" s="87"/>
      <c r="C11" s="88"/>
      <c r="D11" s="88"/>
      <c r="E11" s="89"/>
      <c r="F11" s="90"/>
      <c r="G11" s="409"/>
      <c r="H11" s="90"/>
    </row>
    <row r="12" spans="1:11" s="51" customFormat="1" ht="17.100000000000001" customHeight="1">
      <c r="A12" s="81" t="s">
        <v>80</v>
      </c>
      <c r="B12" s="82"/>
      <c r="C12" s="83"/>
      <c r="D12" s="83"/>
      <c r="E12" s="84"/>
      <c r="F12" s="85"/>
      <c r="G12" s="408"/>
      <c r="H12" s="85">
        <f>SUM(H13+H17+H20+H26+H30+H33+H44)</f>
        <v>0</v>
      </c>
      <c r="J12"/>
      <c r="K12"/>
    </row>
    <row r="13" spans="1:11" s="51" customFormat="1" ht="17.100000000000001" customHeight="1">
      <c r="A13" s="81" t="s">
        <v>81</v>
      </c>
      <c r="B13" s="82"/>
      <c r="C13" s="83"/>
      <c r="D13" s="83"/>
      <c r="E13" s="84"/>
      <c r="F13" s="85"/>
      <c r="G13" s="408"/>
      <c r="H13" s="85">
        <f>SUM(H14:H15)</f>
        <v>0</v>
      </c>
      <c r="J13"/>
      <c r="K13"/>
    </row>
    <row r="14" spans="1:11" ht="25.5">
      <c r="A14" s="86" t="s">
        <v>31</v>
      </c>
      <c r="B14" s="87" t="s">
        <v>239</v>
      </c>
      <c r="C14" s="88" t="s">
        <v>240</v>
      </c>
      <c r="D14" s="88"/>
      <c r="E14" s="89" t="s">
        <v>2</v>
      </c>
      <c r="F14" s="90">
        <v>30</v>
      </c>
      <c r="G14" s="90"/>
      <c r="H14" s="90">
        <f>F14*G14</f>
        <v>0</v>
      </c>
    </row>
    <row r="15" spans="1:11" ht="25.5">
      <c r="A15" s="86" t="s">
        <v>35</v>
      </c>
      <c r="B15" s="87" t="s">
        <v>85</v>
      </c>
      <c r="C15" s="88" t="s">
        <v>241</v>
      </c>
      <c r="D15" s="88"/>
      <c r="E15" s="89" t="s">
        <v>2</v>
      </c>
      <c r="F15" s="90">
        <v>10</v>
      </c>
      <c r="G15" s="409"/>
      <c r="H15" s="90">
        <f>F15*G15</f>
        <v>0</v>
      </c>
    </row>
    <row r="16" spans="1:11">
      <c r="A16" s="86"/>
      <c r="B16" s="87"/>
      <c r="C16" s="88"/>
      <c r="D16" s="88"/>
      <c r="E16" s="89"/>
      <c r="F16" s="90"/>
      <c r="G16" s="409"/>
      <c r="H16" s="90"/>
    </row>
    <row r="17" spans="1:11" s="51" customFormat="1" ht="17.100000000000001" customHeight="1">
      <c r="A17" s="81" t="s">
        <v>87</v>
      </c>
      <c r="B17" s="82"/>
      <c r="C17" s="83"/>
      <c r="D17" s="83"/>
      <c r="E17" s="84"/>
      <c r="F17" s="85"/>
      <c r="G17" s="85"/>
      <c r="H17" s="85">
        <f>SUM(H18:H18)</f>
        <v>0</v>
      </c>
      <c r="J17"/>
      <c r="K17"/>
    </row>
    <row r="18" spans="1:11" ht="25.5">
      <c r="A18" s="86" t="s">
        <v>31</v>
      </c>
      <c r="B18" s="87" t="s">
        <v>242</v>
      </c>
      <c r="C18" s="88" t="s">
        <v>243</v>
      </c>
      <c r="D18" s="88"/>
      <c r="E18" s="89" t="s">
        <v>5</v>
      </c>
      <c r="F18" s="90">
        <v>30</v>
      </c>
      <c r="G18" s="90"/>
      <c r="H18" s="90">
        <f>F18*G18</f>
        <v>0</v>
      </c>
    </row>
    <row r="19" spans="1:11">
      <c r="A19" s="86"/>
      <c r="B19" s="87"/>
      <c r="C19" s="88"/>
      <c r="D19" s="88"/>
      <c r="E19" s="89"/>
      <c r="F19" s="90"/>
      <c r="G19" s="90"/>
      <c r="H19" s="90"/>
    </row>
    <row r="20" spans="1:11" s="51" customFormat="1" ht="17.100000000000001" customHeight="1">
      <c r="A20" s="81" t="s">
        <v>244</v>
      </c>
      <c r="B20" s="82"/>
      <c r="C20" s="83"/>
      <c r="D20" s="83"/>
      <c r="E20" s="84"/>
      <c r="F20" s="85"/>
      <c r="G20" s="85"/>
      <c r="H20" s="85">
        <f>SUM(H21:H24)</f>
        <v>0</v>
      </c>
      <c r="J20"/>
      <c r="K20"/>
    </row>
    <row r="21" spans="1:11" ht="25.5">
      <c r="A21" s="86" t="s">
        <v>31</v>
      </c>
      <c r="B21" s="87" t="s">
        <v>245</v>
      </c>
      <c r="C21" s="88" t="s">
        <v>246</v>
      </c>
      <c r="D21" s="88"/>
      <c r="E21" s="89" t="s">
        <v>2</v>
      </c>
      <c r="F21" s="90">
        <v>10</v>
      </c>
      <c r="G21" s="90"/>
      <c r="H21" s="90">
        <f>F21*G21</f>
        <v>0</v>
      </c>
    </row>
    <row r="22" spans="1:11" ht="25.5">
      <c r="A22" s="86" t="s">
        <v>35</v>
      </c>
      <c r="B22" s="87" t="s">
        <v>90</v>
      </c>
      <c r="C22" s="88" t="s">
        <v>247</v>
      </c>
      <c r="D22" s="88"/>
      <c r="E22" s="89" t="s">
        <v>2</v>
      </c>
      <c r="F22" s="90">
        <v>12.5</v>
      </c>
      <c r="G22" s="90"/>
      <c r="H22" s="90">
        <f>F22*G22</f>
        <v>0</v>
      </c>
    </row>
    <row r="23" spans="1:11" ht="25.5">
      <c r="A23" s="86" t="s">
        <v>37</v>
      </c>
      <c r="B23" s="87" t="s">
        <v>248</v>
      </c>
      <c r="C23" s="35" t="s">
        <v>249</v>
      </c>
      <c r="D23" s="88"/>
      <c r="E23" s="89" t="s">
        <v>2</v>
      </c>
      <c r="F23" s="90">
        <v>12.5</v>
      </c>
      <c r="G23" s="90"/>
      <c r="H23" s="90">
        <f>F23*G23</f>
        <v>0</v>
      </c>
    </row>
    <row r="24" spans="1:11" ht="25.5">
      <c r="A24" s="86" t="s">
        <v>38</v>
      </c>
      <c r="B24" s="87" t="s">
        <v>250</v>
      </c>
      <c r="C24" s="93" t="s">
        <v>251</v>
      </c>
      <c r="D24" s="88"/>
      <c r="E24" s="89" t="s">
        <v>5</v>
      </c>
      <c r="F24" s="90">
        <v>9</v>
      </c>
      <c r="G24" s="90"/>
      <c r="H24" s="90">
        <f>F24*G24</f>
        <v>0</v>
      </c>
    </row>
    <row r="25" spans="1:11">
      <c r="A25" s="86"/>
      <c r="B25" s="87"/>
      <c r="C25" s="93"/>
      <c r="D25" s="88"/>
      <c r="E25" s="89"/>
      <c r="F25" s="90"/>
      <c r="G25" s="90"/>
      <c r="H25" s="90"/>
    </row>
    <row r="26" spans="1:11" s="51" customFormat="1" ht="17.100000000000001" customHeight="1">
      <c r="A26" s="81" t="s">
        <v>91</v>
      </c>
      <c r="B26" s="82"/>
      <c r="C26" s="83"/>
      <c r="D26" s="83"/>
      <c r="E26" s="84"/>
      <c r="F26" s="85"/>
      <c r="G26" s="85"/>
      <c r="H26" s="85">
        <f>SUM(H27:H28)</f>
        <v>0</v>
      </c>
      <c r="J26"/>
      <c r="K26"/>
    </row>
    <row r="27" spans="1:11" s="51" customFormat="1" ht="25.5">
      <c r="A27" s="86" t="s">
        <v>31</v>
      </c>
      <c r="B27" s="87" t="s">
        <v>92</v>
      </c>
      <c r="C27" s="88" t="s">
        <v>93</v>
      </c>
      <c r="D27" s="88"/>
      <c r="E27" s="89" t="s">
        <v>5</v>
      </c>
      <c r="F27" s="90">
        <v>25</v>
      </c>
      <c r="G27" s="90"/>
      <c r="H27" s="90">
        <f>F27*G27</f>
        <v>0</v>
      </c>
      <c r="J27"/>
      <c r="K27"/>
    </row>
    <row r="28" spans="1:11" s="51" customFormat="1">
      <c r="A28" s="86" t="s">
        <v>35</v>
      </c>
      <c r="B28" s="87" t="s">
        <v>94</v>
      </c>
      <c r="C28" s="88" t="s">
        <v>19</v>
      </c>
      <c r="D28" s="88"/>
      <c r="E28" s="89" t="s">
        <v>5</v>
      </c>
      <c r="F28" s="90">
        <v>25</v>
      </c>
      <c r="G28" s="90"/>
      <c r="H28" s="90">
        <f>F28*G28</f>
        <v>0</v>
      </c>
      <c r="J28"/>
      <c r="K28"/>
    </row>
    <row r="29" spans="1:11" s="51" customFormat="1">
      <c r="A29" s="86"/>
      <c r="B29" s="87"/>
      <c r="C29" s="88"/>
      <c r="D29" s="88"/>
      <c r="E29" s="89"/>
      <c r="F29" s="90"/>
      <c r="G29" s="90"/>
      <c r="H29" s="90"/>
      <c r="J29"/>
      <c r="K29"/>
    </row>
    <row r="30" spans="1:11" s="51" customFormat="1" ht="17.100000000000001" customHeight="1">
      <c r="A30" s="81" t="s">
        <v>252</v>
      </c>
      <c r="B30" s="82"/>
      <c r="C30" s="83"/>
      <c r="D30" s="83"/>
      <c r="E30" s="84"/>
      <c r="F30" s="85"/>
      <c r="G30" s="85"/>
      <c r="H30" s="85">
        <f>SUM(H31)</f>
        <v>0</v>
      </c>
      <c r="J30"/>
      <c r="K30"/>
    </row>
    <row r="31" spans="1:11" ht="25.5">
      <c r="A31" s="86" t="s">
        <v>31</v>
      </c>
      <c r="B31" s="87" t="s">
        <v>253</v>
      </c>
      <c r="C31" s="94" t="s">
        <v>254</v>
      </c>
      <c r="D31" s="88"/>
      <c r="E31" s="89" t="s">
        <v>2</v>
      </c>
      <c r="F31" s="90">
        <v>13.5</v>
      </c>
      <c r="G31" s="90"/>
      <c r="H31" s="90">
        <f>F31*G31</f>
        <v>0</v>
      </c>
    </row>
    <row r="32" spans="1:11">
      <c r="A32" s="86"/>
      <c r="B32" s="87"/>
      <c r="C32" s="94"/>
      <c r="D32" s="88"/>
      <c r="E32" s="89"/>
      <c r="F32" s="90"/>
      <c r="G32" s="90"/>
      <c r="H32" s="90"/>
    </row>
    <row r="33" spans="1:14" ht="15.6" customHeight="1">
      <c r="A33" s="81" t="s">
        <v>255</v>
      </c>
      <c r="B33" s="82"/>
      <c r="C33" s="83"/>
      <c r="D33" s="83"/>
      <c r="E33" s="84"/>
      <c r="F33" s="85"/>
      <c r="G33" s="85"/>
      <c r="H33" s="85">
        <f>SUM(H34:H42)</f>
        <v>0</v>
      </c>
    </row>
    <row r="34" spans="1:14">
      <c r="A34" s="86"/>
      <c r="B34" s="87"/>
      <c r="C34" s="94"/>
      <c r="D34" s="88"/>
      <c r="E34" s="89"/>
      <c r="F34" s="90"/>
      <c r="G34" s="90"/>
      <c r="H34" s="90"/>
    </row>
    <row r="35" spans="1:14" ht="25.5">
      <c r="A35" s="86" t="s">
        <v>31</v>
      </c>
      <c r="B35" s="87" t="s">
        <v>256</v>
      </c>
      <c r="C35" s="88" t="s">
        <v>257</v>
      </c>
      <c r="D35" s="88"/>
      <c r="E35" s="89" t="s">
        <v>14</v>
      </c>
      <c r="F35" s="90">
        <v>1</v>
      </c>
      <c r="G35" s="90"/>
      <c r="H35" s="90">
        <f t="shared" ref="H35:H42" si="0">F35*G35</f>
        <v>0</v>
      </c>
      <c r="I35" s="51"/>
      <c r="L35" s="51"/>
      <c r="M35" s="51"/>
      <c r="N35" s="51"/>
    </row>
    <row r="36" spans="1:14" ht="39.75">
      <c r="A36" s="86" t="s">
        <v>35</v>
      </c>
      <c r="B36" s="87" t="s">
        <v>256</v>
      </c>
      <c r="C36" s="88" t="s">
        <v>258</v>
      </c>
      <c r="D36" s="88"/>
      <c r="E36" s="89" t="s">
        <v>14</v>
      </c>
      <c r="F36" s="90">
        <v>1</v>
      </c>
      <c r="G36" s="90"/>
      <c r="H36" s="90">
        <f t="shared" si="0"/>
        <v>0</v>
      </c>
      <c r="I36" s="51"/>
      <c r="L36" s="51"/>
      <c r="M36" s="51"/>
      <c r="N36" s="51"/>
    </row>
    <row r="37" spans="1:14" ht="52.5">
      <c r="A37" s="86" t="s">
        <v>37</v>
      </c>
      <c r="B37" s="87" t="s">
        <v>256</v>
      </c>
      <c r="C37" s="88" t="s">
        <v>259</v>
      </c>
      <c r="D37" s="88"/>
      <c r="E37" s="89" t="s">
        <v>4</v>
      </c>
      <c r="F37" s="90">
        <v>60</v>
      </c>
      <c r="G37" s="90"/>
      <c r="H37" s="90">
        <f t="shared" si="0"/>
        <v>0</v>
      </c>
      <c r="I37" s="51"/>
      <c r="L37" s="51"/>
      <c r="M37" s="51"/>
      <c r="N37" s="51"/>
    </row>
    <row r="38" spans="1:14" s="51" customFormat="1" ht="41.85" customHeight="1">
      <c r="A38" s="86" t="s">
        <v>38</v>
      </c>
      <c r="B38" s="87" t="s">
        <v>256</v>
      </c>
      <c r="C38" s="88" t="s">
        <v>260</v>
      </c>
      <c r="D38" s="88"/>
      <c r="E38" s="89" t="s">
        <v>2</v>
      </c>
      <c r="F38" s="90">
        <v>25</v>
      </c>
      <c r="G38" s="90"/>
      <c r="H38" s="90">
        <f t="shared" si="0"/>
        <v>0</v>
      </c>
      <c r="J38"/>
      <c r="K38"/>
    </row>
    <row r="39" spans="1:14" ht="38.25">
      <c r="A39" s="86" t="s">
        <v>50</v>
      </c>
      <c r="B39" s="87" t="s">
        <v>256</v>
      </c>
      <c r="C39" s="88" t="s">
        <v>261</v>
      </c>
      <c r="D39" s="88"/>
      <c r="E39" s="89" t="s">
        <v>16</v>
      </c>
      <c r="F39" s="90">
        <v>1612</v>
      </c>
      <c r="G39" s="90"/>
      <c r="H39" s="90">
        <f t="shared" si="0"/>
        <v>0</v>
      </c>
      <c r="I39" s="51"/>
      <c r="L39" s="51"/>
      <c r="M39" s="51"/>
      <c r="N39" s="51"/>
    </row>
    <row r="40" spans="1:14" ht="25.5">
      <c r="A40" s="86" t="s">
        <v>53</v>
      </c>
      <c r="B40" s="87" t="s">
        <v>256</v>
      </c>
      <c r="C40" s="88" t="s">
        <v>262</v>
      </c>
      <c r="D40" s="88"/>
      <c r="E40" s="89" t="s">
        <v>2</v>
      </c>
      <c r="F40" s="90">
        <v>17</v>
      </c>
      <c r="G40" s="90"/>
      <c r="H40" s="90">
        <f t="shared" si="0"/>
        <v>0</v>
      </c>
      <c r="I40" s="51"/>
      <c r="L40" s="51"/>
      <c r="M40" s="51"/>
      <c r="N40" s="51"/>
    </row>
    <row r="41" spans="1:14">
      <c r="A41" s="86" t="s">
        <v>56</v>
      </c>
      <c r="B41" s="87" t="s">
        <v>263</v>
      </c>
      <c r="C41" s="88" t="s">
        <v>264</v>
      </c>
      <c r="D41" s="88"/>
      <c r="E41" s="89" t="s">
        <v>7</v>
      </c>
      <c r="F41" s="90">
        <v>6</v>
      </c>
      <c r="G41" s="90"/>
      <c r="H41" s="90">
        <f t="shared" si="0"/>
        <v>0</v>
      </c>
      <c r="I41" s="51"/>
      <c r="L41" s="51"/>
      <c r="M41" s="51"/>
      <c r="N41" s="51"/>
    </row>
    <row r="42" spans="1:14" ht="38.25">
      <c r="A42" s="86" t="s">
        <v>59</v>
      </c>
      <c r="B42" s="87" t="s">
        <v>256</v>
      </c>
      <c r="C42" s="88" t="s">
        <v>265</v>
      </c>
      <c r="D42" s="88"/>
      <c r="E42" s="89" t="s">
        <v>7</v>
      </c>
      <c r="F42" s="90">
        <v>6</v>
      </c>
      <c r="G42" s="90"/>
      <c r="H42" s="90">
        <f t="shared" si="0"/>
        <v>0</v>
      </c>
      <c r="I42" s="51"/>
      <c r="L42" s="51"/>
      <c r="M42" s="51"/>
      <c r="N42" s="51"/>
    </row>
    <row r="43" spans="1:14">
      <c r="A43" s="86"/>
      <c r="B43" s="87"/>
      <c r="C43" s="88"/>
      <c r="D43" s="88"/>
      <c r="E43" s="89"/>
      <c r="F43" s="90"/>
      <c r="G43" s="90"/>
      <c r="H43" s="90"/>
      <c r="I43" s="51"/>
      <c r="L43" s="51"/>
      <c r="M43" s="51"/>
      <c r="N43" s="51"/>
    </row>
    <row r="44" spans="1:14">
      <c r="A44" s="81" t="s">
        <v>266</v>
      </c>
      <c r="B44" s="82"/>
      <c r="C44" s="83"/>
      <c r="D44" s="83"/>
      <c r="E44" s="84"/>
      <c r="F44" s="85"/>
      <c r="G44" s="85"/>
      <c r="H44" s="85">
        <f>SUM(H45:H48)</f>
        <v>0</v>
      </c>
      <c r="I44" s="51"/>
      <c r="L44" s="51"/>
      <c r="M44" s="51"/>
      <c r="N44" s="51"/>
    </row>
    <row r="45" spans="1:14">
      <c r="A45" s="86"/>
      <c r="B45" s="87"/>
      <c r="C45" s="88"/>
      <c r="D45" s="88"/>
      <c r="E45" s="89"/>
      <c r="F45" s="90"/>
      <c r="G45" s="90"/>
      <c r="H45" s="90"/>
      <c r="I45" s="51"/>
      <c r="L45" s="51"/>
      <c r="M45" s="51"/>
      <c r="N45" s="51"/>
    </row>
    <row r="46" spans="1:14" ht="25.5">
      <c r="A46" s="86" t="s">
        <v>31</v>
      </c>
      <c r="B46" s="87" t="s">
        <v>267</v>
      </c>
      <c r="C46" s="92" t="s">
        <v>268</v>
      </c>
      <c r="D46" s="88"/>
      <c r="E46" s="89" t="s">
        <v>5</v>
      </c>
      <c r="F46" s="90">
        <v>16</v>
      </c>
      <c r="G46" s="90"/>
      <c r="H46" s="90">
        <f>F46*G46</f>
        <v>0</v>
      </c>
      <c r="I46" s="51"/>
      <c r="L46" s="51"/>
      <c r="M46" s="51"/>
      <c r="N46" s="51"/>
    </row>
    <row r="47" spans="1:14">
      <c r="A47" s="86"/>
      <c r="B47" s="87"/>
      <c r="C47" s="88"/>
      <c r="D47" s="88"/>
      <c r="E47" s="89"/>
      <c r="F47" s="90"/>
      <c r="G47" s="90"/>
      <c r="H47" s="90"/>
      <c r="I47" s="51"/>
      <c r="L47" s="51"/>
      <c r="M47" s="51"/>
      <c r="N47" s="51"/>
    </row>
    <row r="48" spans="1:14" ht="25.5">
      <c r="A48" s="86" t="s">
        <v>35</v>
      </c>
      <c r="B48" s="87" t="s">
        <v>269</v>
      </c>
      <c r="C48" s="92" t="s">
        <v>270</v>
      </c>
      <c r="D48" s="88"/>
      <c r="E48" s="89" t="s">
        <v>5</v>
      </c>
      <c r="F48" s="90">
        <v>16</v>
      </c>
      <c r="G48" s="90"/>
      <c r="H48" s="90">
        <f>F48*G48</f>
        <v>0</v>
      </c>
      <c r="I48" s="51"/>
      <c r="L48" s="51"/>
      <c r="M48" s="51"/>
      <c r="N48" s="51"/>
    </row>
    <row r="49" spans="1:11">
      <c r="A49" s="86"/>
      <c r="B49" s="87"/>
      <c r="C49" s="88"/>
      <c r="D49" s="88"/>
      <c r="E49" s="89"/>
      <c r="F49" s="90"/>
      <c r="G49" s="90"/>
      <c r="H49" s="90"/>
    </row>
    <row r="50" spans="1:11" s="51" customFormat="1" ht="17.100000000000001" customHeight="1">
      <c r="A50" s="81" t="s">
        <v>152</v>
      </c>
      <c r="B50" s="82"/>
      <c r="C50" s="83"/>
      <c r="D50" s="83"/>
      <c r="E50" s="84"/>
      <c r="F50" s="85"/>
      <c r="G50" s="85"/>
      <c r="H50" s="85">
        <f>SUM(H51+H58+H62+H70+H78+H82)</f>
        <v>0</v>
      </c>
      <c r="J50"/>
      <c r="K50"/>
    </row>
    <row r="51" spans="1:11" s="51" customFormat="1" ht="17.100000000000001" customHeight="1">
      <c r="A51" s="81" t="s">
        <v>198</v>
      </c>
      <c r="B51" s="82"/>
      <c r="C51" s="83"/>
      <c r="D51" s="83"/>
      <c r="E51" s="84"/>
      <c r="F51" s="85"/>
      <c r="G51" s="85"/>
      <c r="H51" s="85">
        <f>SUM(H52:H56)</f>
        <v>0</v>
      </c>
      <c r="J51"/>
      <c r="K51"/>
    </row>
    <row r="52" spans="1:11" ht="25.5">
      <c r="A52" s="86" t="s">
        <v>31</v>
      </c>
      <c r="B52" s="87" t="s">
        <v>271</v>
      </c>
      <c r="C52" s="93" t="s">
        <v>272</v>
      </c>
      <c r="D52" s="88"/>
      <c r="E52" s="89" t="s">
        <v>5</v>
      </c>
      <c r="F52" s="90">
        <v>37.5</v>
      </c>
      <c r="G52" s="90"/>
      <c r="H52" s="90">
        <f>F52*G52</f>
        <v>0</v>
      </c>
    </row>
    <row r="53" spans="1:11">
      <c r="A53" s="86" t="s">
        <v>35</v>
      </c>
      <c r="B53" s="87" t="s">
        <v>273</v>
      </c>
      <c r="C53" s="91" t="s">
        <v>274</v>
      </c>
      <c r="D53" s="88"/>
      <c r="E53" s="89" t="s">
        <v>5</v>
      </c>
      <c r="F53" s="90">
        <v>21.4</v>
      </c>
      <c r="G53" s="90"/>
      <c r="H53" s="90">
        <f>F53*G53</f>
        <v>0</v>
      </c>
    </row>
    <row r="54" spans="1:11" ht="25.5">
      <c r="A54" s="86" t="s">
        <v>37</v>
      </c>
      <c r="B54" s="87" t="s">
        <v>275</v>
      </c>
      <c r="C54" s="93" t="s">
        <v>276</v>
      </c>
      <c r="D54" s="88"/>
      <c r="E54" s="89" t="s">
        <v>5</v>
      </c>
      <c r="F54" s="90">
        <v>34.799999999999997</v>
      </c>
      <c r="G54" s="90"/>
      <c r="H54" s="90">
        <f>F54*G54</f>
        <v>0</v>
      </c>
    </row>
    <row r="55" spans="1:11" ht="25.5">
      <c r="A55" s="86" t="s">
        <v>38</v>
      </c>
      <c r="B55" s="87" t="s">
        <v>277</v>
      </c>
      <c r="C55" s="95" t="s">
        <v>278</v>
      </c>
      <c r="D55" s="88"/>
      <c r="E55" s="89" t="s">
        <v>5</v>
      </c>
      <c r="F55" s="90">
        <v>7.2</v>
      </c>
      <c r="G55" s="90"/>
      <c r="H55" s="90">
        <f>F55*G55</f>
        <v>0</v>
      </c>
    </row>
    <row r="56" spans="1:11" ht="38.25">
      <c r="A56" s="86" t="s">
        <v>50</v>
      </c>
      <c r="B56" s="87" t="s">
        <v>279</v>
      </c>
      <c r="C56" s="93" t="s">
        <v>280</v>
      </c>
      <c r="D56" s="88"/>
      <c r="E56" s="89" t="s">
        <v>5</v>
      </c>
      <c r="F56" s="90">
        <v>17.399999999999999</v>
      </c>
      <c r="G56" s="90"/>
      <c r="H56" s="90">
        <f>F56*G56</f>
        <v>0</v>
      </c>
    </row>
    <row r="57" spans="1:11">
      <c r="A57" s="86"/>
      <c r="B57" s="87"/>
      <c r="C57" s="35"/>
      <c r="D57" s="88"/>
      <c r="E57" s="89"/>
      <c r="F57" s="90"/>
      <c r="G57" s="90"/>
      <c r="H57" s="90"/>
    </row>
    <row r="58" spans="1:11" s="51" customFormat="1" ht="17.100000000000001" customHeight="1">
      <c r="A58" s="81" t="s">
        <v>281</v>
      </c>
      <c r="B58" s="82"/>
      <c r="C58" s="83"/>
      <c r="D58" s="83"/>
      <c r="E58" s="84"/>
      <c r="F58" s="85"/>
      <c r="G58" s="85"/>
      <c r="H58" s="85">
        <f>SUM(H59:H60)</f>
        <v>0</v>
      </c>
      <c r="J58"/>
      <c r="K58"/>
    </row>
    <row r="59" spans="1:11" ht="51">
      <c r="A59" s="86" t="s">
        <v>31</v>
      </c>
      <c r="B59" s="87" t="s">
        <v>282</v>
      </c>
      <c r="C59" s="93" t="s">
        <v>283</v>
      </c>
      <c r="D59" s="88"/>
      <c r="E59" s="89" t="s">
        <v>16</v>
      </c>
      <c r="F59" s="90">
        <v>2699.2</v>
      </c>
      <c r="G59" s="90"/>
      <c r="H59" s="90">
        <f>F59*G59</f>
        <v>0</v>
      </c>
    </row>
    <row r="60" spans="1:11" ht="38.25">
      <c r="A60" s="86" t="s">
        <v>35</v>
      </c>
      <c r="B60" s="87" t="s">
        <v>284</v>
      </c>
      <c r="C60" s="93" t="s">
        <v>285</v>
      </c>
      <c r="D60" s="88"/>
      <c r="E60" s="89" t="s">
        <v>16</v>
      </c>
      <c r="F60" s="90">
        <v>242.8</v>
      </c>
      <c r="G60" s="90"/>
      <c r="H60" s="90">
        <f>F60*G60</f>
        <v>0</v>
      </c>
    </row>
    <row r="61" spans="1:11" ht="17.100000000000001" customHeight="1">
      <c r="A61" s="86"/>
      <c r="B61" s="87"/>
      <c r="C61" s="88"/>
      <c r="D61" s="88"/>
      <c r="E61" s="89"/>
      <c r="F61" s="90"/>
      <c r="G61" s="90"/>
      <c r="H61" s="90"/>
    </row>
    <row r="62" spans="1:11" s="51" customFormat="1" ht="17.100000000000001" customHeight="1">
      <c r="A62" s="81" t="s">
        <v>205</v>
      </c>
      <c r="B62" s="82"/>
      <c r="C62" s="83"/>
      <c r="D62" s="83"/>
      <c r="E62" s="84"/>
      <c r="F62" s="85"/>
      <c r="G62" s="85"/>
      <c r="H62" s="85">
        <f>SUM(H63:H68)</f>
        <v>0</v>
      </c>
      <c r="J62"/>
      <c r="K62"/>
    </row>
    <row r="63" spans="1:11" ht="39.75">
      <c r="A63" s="86" t="s">
        <v>31</v>
      </c>
      <c r="B63" s="87" t="s">
        <v>286</v>
      </c>
      <c r="C63" s="93" t="s">
        <v>287</v>
      </c>
      <c r="D63" s="88"/>
      <c r="E63" s="89" t="s">
        <v>2</v>
      </c>
      <c r="F63" s="90">
        <v>7.2</v>
      </c>
      <c r="G63" s="90"/>
      <c r="H63" s="90">
        <f t="shared" ref="H63:H68" si="1">F63*G63</f>
        <v>0</v>
      </c>
    </row>
    <row r="64" spans="1:11" ht="51">
      <c r="A64" s="86" t="s">
        <v>35</v>
      </c>
      <c r="B64" s="87" t="s">
        <v>288</v>
      </c>
      <c r="C64" s="96" t="s">
        <v>289</v>
      </c>
      <c r="D64" s="88"/>
      <c r="E64" s="89" t="s">
        <v>2</v>
      </c>
      <c r="F64" s="90">
        <v>5.76</v>
      </c>
      <c r="G64" s="90"/>
      <c r="H64" s="90">
        <f t="shared" si="1"/>
        <v>0</v>
      </c>
    </row>
    <row r="65" spans="1:11" ht="38.25">
      <c r="A65" s="86" t="s">
        <v>37</v>
      </c>
      <c r="B65" s="87" t="s">
        <v>290</v>
      </c>
      <c r="C65" s="88" t="s">
        <v>291</v>
      </c>
      <c r="D65" s="88"/>
      <c r="E65" s="89" t="s">
        <v>2</v>
      </c>
      <c r="F65" s="90">
        <v>3.71</v>
      </c>
      <c r="G65" s="90"/>
      <c r="H65" s="90">
        <f t="shared" si="1"/>
        <v>0</v>
      </c>
    </row>
    <row r="66" spans="1:11" ht="51">
      <c r="A66" s="86" t="s">
        <v>38</v>
      </c>
      <c r="B66" s="87" t="s">
        <v>292</v>
      </c>
      <c r="C66" s="88" t="s">
        <v>293</v>
      </c>
      <c r="D66" s="88"/>
      <c r="E66" s="89" t="s">
        <v>294</v>
      </c>
      <c r="F66" s="90">
        <v>4.7</v>
      </c>
      <c r="G66" s="90"/>
      <c r="H66" s="90">
        <f t="shared" si="1"/>
        <v>0</v>
      </c>
    </row>
    <row r="67" spans="1:11" ht="38.25">
      <c r="A67" s="86" t="s">
        <v>50</v>
      </c>
      <c r="B67" s="87" t="s">
        <v>295</v>
      </c>
      <c r="C67" s="88" t="s">
        <v>296</v>
      </c>
      <c r="D67" s="88"/>
      <c r="E67" s="89" t="s">
        <v>2</v>
      </c>
      <c r="F67" s="90">
        <v>4.7</v>
      </c>
      <c r="G67" s="90"/>
      <c r="H67" s="90">
        <f t="shared" si="1"/>
        <v>0</v>
      </c>
    </row>
    <row r="68" spans="1:11" ht="38.25">
      <c r="A68" s="86" t="s">
        <v>53</v>
      </c>
      <c r="B68" s="87" t="s">
        <v>297</v>
      </c>
      <c r="C68" s="35" t="s">
        <v>298</v>
      </c>
      <c r="D68" s="88"/>
      <c r="E68" s="89" t="s">
        <v>2</v>
      </c>
      <c r="F68" s="90">
        <v>4.7</v>
      </c>
      <c r="G68" s="90"/>
      <c r="H68" s="90">
        <f t="shared" si="1"/>
        <v>0</v>
      </c>
    </row>
    <row r="69" spans="1:11">
      <c r="A69" s="86"/>
      <c r="B69" s="87"/>
      <c r="C69" s="88"/>
      <c r="D69" s="88"/>
      <c r="E69" s="89"/>
      <c r="F69" s="90"/>
      <c r="G69" s="90"/>
      <c r="H69" s="90"/>
    </row>
    <row r="70" spans="1:11" s="51" customFormat="1">
      <c r="A70" s="81" t="s">
        <v>299</v>
      </c>
      <c r="B70" s="82"/>
      <c r="C70" s="83"/>
      <c r="D70" s="83"/>
      <c r="E70" s="84"/>
      <c r="F70" s="85"/>
      <c r="G70" s="85"/>
      <c r="H70" s="85">
        <f>SUM(H71:H76)</f>
        <v>0</v>
      </c>
      <c r="J70"/>
      <c r="K70"/>
    </row>
    <row r="71" spans="1:11" ht="25.5">
      <c r="A71" s="86" t="s">
        <v>31</v>
      </c>
      <c r="B71" s="87" t="s">
        <v>300</v>
      </c>
      <c r="C71" s="93" t="s">
        <v>301</v>
      </c>
      <c r="D71" s="88"/>
      <c r="E71" s="89" t="s">
        <v>58</v>
      </c>
      <c r="F71" s="90">
        <v>12</v>
      </c>
      <c r="G71" s="90"/>
      <c r="H71" s="90">
        <f t="shared" ref="H71:H76" si="2">F71*G71</f>
        <v>0</v>
      </c>
    </row>
    <row r="72" spans="1:11" ht="25.5">
      <c r="A72" s="86" t="s">
        <v>35</v>
      </c>
      <c r="B72" s="87" t="s">
        <v>302</v>
      </c>
      <c r="C72" s="93" t="s">
        <v>303</v>
      </c>
      <c r="D72" s="88"/>
      <c r="E72" s="89" t="s">
        <v>304</v>
      </c>
      <c r="F72" s="90">
        <v>12</v>
      </c>
      <c r="G72" s="90"/>
      <c r="H72" s="90">
        <f t="shared" si="2"/>
        <v>0</v>
      </c>
    </row>
    <row r="73" spans="1:11" ht="25.5">
      <c r="A73" s="86" t="s">
        <v>37</v>
      </c>
      <c r="B73" s="87" t="s">
        <v>305</v>
      </c>
      <c r="C73" s="93" t="s">
        <v>306</v>
      </c>
      <c r="D73" s="88"/>
      <c r="E73" s="89" t="s">
        <v>304</v>
      </c>
      <c r="F73" s="90">
        <v>6</v>
      </c>
      <c r="G73" s="90"/>
      <c r="H73" s="90">
        <f t="shared" si="2"/>
        <v>0</v>
      </c>
    </row>
    <row r="74" spans="1:11" ht="38.25">
      <c r="A74" s="86" t="s">
        <v>37</v>
      </c>
      <c r="B74" s="87" t="s">
        <v>307</v>
      </c>
      <c r="C74" s="93" t="s">
        <v>308</v>
      </c>
      <c r="D74" s="88"/>
      <c r="E74" s="89" t="s">
        <v>16</v>
      </c>
      <c r="F74" s="90">
        <v>5652.8</v>
      </c>
      <c r="G74" s="90"/>
      <c r="H74" s="90">
        <f t="shared" si="2"/>
        <v>0</v>
      </c>
    </row>
    <row r="75" spans="1:11" ht="38.25">
      <c r="A75" s="86" t="s">
        <v>38</v>
      </c>
      <c r="B75" s="87" t="s">
        <v>309</v>
      </c>
      <c r="C75" s="93" t="s">
        <v>310</v>
      </c>
      <c r="D75" s="88"/>
      <c r="E75" s="89" t="s">
        <v>16</v>
      </c>
      <c r="F75" s="90">
        <v>86.7</v>
      </c>
      <c r="G75" s="90"/>
      <c r="H75" s="90">
        <f t="shared" si="2"/>
        <v>0</v>
      </c>
    </row>
    <row r="76" spans="1:11" ht="38.25">
      <c r="A76" s="86" t="s">
        <v>50</v>
      </c>
      <c r="B76" s="87" t="s">
        <v>309</v>
      </c>
      <c r="C76" s="93" t="s">
        <v>311</v>
      </c>
      <c r="D76" s="88"/>
      <c r="E76" s="89" t="s">
        <v>16</v>
      </c>
      <c r="F76" s="90">
        <v>69.2</v>
      </c>
      <c r="G76" s="90"/>
      <c r="H76" s="90">
        <f t="shared" si="2"/>
        <v>0</v>
      </c>
    </row>
    <row r="77" spans="1:11">
      <c r="A77" s="86"/>
      <c r="B77" s="87"/>
      <c r="C77" s="88"/>
      <c r="D77" s="88"/>
      <c r="E77" s="89"/>
      <c r="F77" s="90"/>
      <c r="G77" s="90"/>
      <c r="H77" s="90"/>
    </row>
    <row r="78" spans="1:11" s="51" customFormat="1">
      <c r="A78" s="81" t="s">
        <v>312</v>
      </c>
      <c r="B78" s="82"/>
      <c r="C78" s="83"/>
      <c r="D78" s="83"/>
      <c r="E78" s="84"/>
      <c r="F78" s="85"/>
      <c r="G78" s="85"/>
      <c r="H78" s="85">
        <f>SUM(H79)</f>
        <v>0</v>
      </c>
      <c r="J78"/>
      <c r="K78"/>
    </row>
    <row r="79" spans="1:11" s="51" customFormat="1">
      <c r="A79" s="81" t="s">
        <v>313</v>
      </c>
      <c r="B79" s="82"/>
      <c r="C79" s="83"/>
      <c r="D79" s="83"/>
      <c r="E79" s="84"/>
      <c r="F79" s="85"/>
      <c r="G79" s="85"/>
      <c r="H79" s="85">
        <f>SUM(H80)</f>
        <v>0</v>
      </c>
      <c r="J79"/>
      <c r="K79"/>
    </row>
    <row r="80" spans="1:11" ht="25.5">
      <c r="A80" s="86" t="s">
        <v>31</v>
      </c>
      <c r="B80" s="87" t="s">
        <v>314</v>
      </c>
      <c r="C80" s="93" t="s">
        <v>315</v>
      </c>
      <c r="D80" s="88"/>
      <c r="E80" s="89" t="s">
        <v>16</v>
      </c>
      <c r="F80" s="90">
        <v>5700</v>
      </c>
      <c r="G80" s="90"/>
      <c r="H80" s="90">
        <f>F80*G80</f>
        <v>0</v>
      </c>
    </row>
    <row r="81" spans="1:11">
      <c r="A81" s="86"/>
      <c r="B81" s="87"/>
      <c r="C81" s="93"/>
      <c r="D81" s="88"/>
      <c r="E81" s="89"/>
      <c r="F81" s="90"/>
      <c r="G81" s="90"/>
      <c r="H81" s="90"/>
    </row>
    <row r="82" spans="1:11" s="51" customFormat="1">
      <c r="A82" s="81" t="s">
        <v>316</v>
      </c>
      <c r="B82" s="82"/>
      <c r="C82" s="83"/>
      <c r="D82" s="83"/>
      <c r="E82" s="84"/>
      <c r="F82" s="85"/>
      <c r="G82" s="85"/>
      <c r="H82" s="85">
        <f>SUM(H83:H86)</f>
        <v>0</v>
      </c>
      <c r="J82"/>
      <c r="K82"/>
    </row>
    <row r="83" spans="1:11" ht="25.5">
      <c r="A83" s="86" t="s">
        <v>31</v>
      </c>
      <c r="B83" s="87" t="s">
        <v>317</v>
      </c>
      <c r="C83" s="93" t="s">
        <v>318</v>
      </c>
      <c r="D83" s="88"/>
      <c r="E83" s="89" t="s">
        <v>2</v>
      </c>
      <c r="F83" s="90">
        <v>6.5</v>
      </c>
      <c r="G83" s="90"/>
      <c r="H83" s="90">
        <f>F83*G83</f>
        <v>0</v>
      </c>
    </row>
    <row r="84" spans="1:11" ht="25.5">
      <c r="A84" s="86" t="s">
        <v>35</v>
      </c>
      <c r="B84" s="87" t="s">
        <v>317</v>
      </c>
      <c r="C84" s="93" t="s">
        <v>319</v>
      </c>
      <c r="D84" s="88"/>
      <c r="E84" s="89" t="s">
        <v>2</v>
      </c>
      <c r="F84" s="90">
        <v>5</v>
      </c>
      <c r="G84" s="90"/>
      <c r="H84" s="90">
        <f>F84*G84</f>
        <v>0</v>
      </c>
    </row>
    <row r="85" spans="1:11">
      <c r="A85" s="86" t="s">
        <v>37</v>
      </c>
      <c r="B85" s="87" t="s">
        <v>317</v>
      </c>
      <c r="C85" s="91" t="s">
        <v>320</v>
      </c>
      <c r="D85" s="88"/>
      <c r="E85" s="89" t="s">
        <v>14</v>
      </c>
      <c r="F85" s="90">
        <v>1</v>
      </c>
      <c r="G85" s="90"/>
      <c r="H85" s="90">
        <f>F85*G85</f>
        <v>0</v>
      </c>
    </row>
    <row r="86" spans="1:11" ht="38.25">
      <c r="A86" s="86" t="s">
        <v>38</v>
      </c>
      <c r="B86" s="87" t="s">
        <v>317</v>
      </c>
      <c r="C86" s="93" t="s">
        <v>321</v>
      </c>
      <c r="D86" s="88"/>
      <c r="E86" s="89" t="s">
        <v>2</v>
      </c>
      <c r="F86" s="90">
        <v>11.5</v>
      </c>
      <c r="G86" s="90"/>
      <c r="H86" s="90">
        <f>F86*G86</f>
        <v>0</v>
      </c>
    </row>
  </sheetData>
  <phoneticPr fontId="0" type="noConversion"/>
  <pageMargins left="0.23622047244094491" right="0.23622047244094491" top="0.39370078740157483" bottom="0.74803149606299213" header="0.31496062992125984" footer="0.31496062992125984"/>
  <pageSetup paperSize="9" scale="71" orientation="portrait" r:id="rId1"/>
  <headerFooter alignWithMargins="0"/>
  <rowBreaks count="1" manualBreakCount="1">
    <brk id="49"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111"/>
  <sheetViews>
    <sheetView view="pageBreakPreview" topLeftCell="A13" zoomScaleNormal="100" zoomScaleSheetLayoutView="100" workbookViewId="0">
      <selection activeCell="E86" sqref="E86"/>
    </sheetView>
  </sheetViews>
  <sheetFormatPr defaultRowHeight="12.75"/>
  <cols>
    <col min="1" max="1" width="5.7109375" style="116" customWidth="1"/>
    <col min="2" max="2" width="46.5703125" style="118" customWidth="1"/>
    <col min="3" max="4" width="5.7109375" style="118" customWidth="1"/>
    <col min="5" max="5" width="12.7109375" style="118" customWidth="1"/>
    <col min="6" max="6" width="14.7109375" style="118" bestFit="1" customWidth="1"/>
    <col min="7" max="16384" width="9.140625" style="118"/>
  </cols>
  <sheetData>
    <row r="1" spans="1:7" s="104" customFormat="1" ht="14.25">
      <c r="A1" s="105"/>
      <c r="B1" s="106"/>
      <c r="C1" s="102"/>
      <c r="D1" s="102"/>
      <c r="E1" s="107"/>
      <c r="F1" s="107"/>
      <c r="G1" s="103"/>
    </row>
    <row r="2" spans="1:7" s="104" customFormat="1" ht="14.25">
      <c r="A2" s="105"/>
      <c r="B2" s="108" t="s">
        <v>325</v>
      </c>
      <c r="C2" s="102"/>
      <c r="D2" s="102"/>
      <c r="E2" s="107"/>
      <c r="F2" s="107"/>
      <c r="G2" s="103"/>
    </row>
    <row r="3" spans="1:7" s="104" customFormat="1" ht="29.25" customHeight="1">
      <c r="A3" s="109"/>
      <c r="B3" s="488" t="s">
        <v>341</v>
      </c>
      <c r="C3" s="488"/>
      <c r="D3" s="488"/>
      <c r="E3" s="488"/>
      <c r="F3" s="107"/>
      <c r="G3" s="103"/>
    </row>
    <row r="4" spans="1:7" s="104" customFormat="1" ht="30" customHeight="1">
      <c r="A4" s="109"/>
      <c r="B4" s="110"/>
      <c r="C4" s="102"/>
      <c r="D4" s="102"/>
      <c r="E4" s="107"/>
      <c r="F4" s="107"/>
      <c r="G4" s="103"/>
    </row>
    <row r="5" spans="1:7" s="104" customFormat="1" ht="14.25">
      <c r="A5" s="109"/>
      <c r="B5" s="108" t="s">
        <v>342</v>
      </c>
      <c r="C5" s="102"/>
      <c r="D5" s="102"/>
      <c r="E5" s="107"/>
      <c r="F5" s="107"/>
      <c r="G5" s="103"/>
    </row>
    <row r="6" spans="1:7" s="104" customFormat="1" ht="15">
      <c r="A6" s="109"/>
      <c r="B6" s="111" t="s">
        <v>343</v>
      </c>
      <c r="C6" s="102"/>
      <c r="D6" s="102"/>
      <c r="E6" s="107"/>
      <c r="F6" s="107"/>
      <c r="G6" s="103"/>
    </row>
    <row r="7" spans="1:7" s="104" customFormat="1" ht="15">
      <c r="A7" s="109"/>
      <c r="B7" s="111"/>
      <c r="C7" s="102"/>
      <c r="D7" s="102"/>
      <c r="E7" s="107"/>
      <c r="F7" s="107"/>
      <c r="G7" s="103"/>
    </row>
    <row r="8" spans="1:7" s="104" customFormat="1" ht="15">
      <c r="A8" s="109"/>
      <c r="B8" s="375" t="s">
        <v>1097</v>
      </c>
      <c r="C8" s="102"/>
      <c r="D8" s="102"/>
      <c r="E8" s="107"/>
      <c r="F8" s="107"/>
      <c r="G8" s="103"/>
    </row>
    <row r="9" spans="1:7" s="104" customFormat="1" ht="15">
      <c r="A9" s="109"/>
      <c r="B9" s="111"/>
      <c r="C9" s="102"/>
      <c r="D9" s="102"/>
      <c r="E9" s="107"/>
      <c r="F9" s="107"/>
      <c r="G9" s="103"/>
    </row>
    <row r="10" spans="1:7" s="104" customFormat="1" ht="15.75">
      <c r="A10" s="112"/>
      <c r="B10" s="113" t="s">
        <v>17</v>
      </c>
      <c r="C10" s="34"/>
      <c r="D10" s="114"/>
      <c r="E10" s="115" t="str">
        <f>IF(AND(ISNUMBER(#REF!),ISNUMBER(#REF!)),ROUND((#REF!*#REF!/(1-#REF!)+#REF!*#REF!*#REF!)*#REF!*#REF!*#REF!,0)," ")</f>
        <v xml:space="preserve"> </v>
      </c>
      <c r="F10" s="115" t="str">
        <f>IF(AND(ISNUMBER(C10),ISNUMBER(E10)),C10*E10," ")</f>
        <v xml:space="preserve"> </v>
      </c>
      <c r="G10" s="103"/>
    </row>
    <row r="11" spans="1:7" s="104" customFormat="1" ht="15.75">
      <c r="A11" s="116"/>
      <c r="B11" s="117"/>
      <c r="C11" s="118"/>
      <c r="D11" s="119"/>
      <c r="E11" s="120"/>
      <c r="F11" s="120"/>
      <c r="G11" s="103"/>
    </row>
    <row r="12" spans="1:7" s="34" customFormat="1">
      <c r="A12" s="121" t="s">
        <v>1</v>
      </c>
      <c r="B12" s="65" t="s">
        <v>164</v>
      </c>
      <c r="C12" s="65"/>
      <c r="D12" s="122"/>
      <c r="E12" s="123" t="str">
        <f>IF(AND(ISNUMBER(#REF!),ISNUMBER(#REF!)),ROUND((#REF!*#REF!/(1-#REF!)+#REF!*#REF!*#REF!)*#REF!*#REF!*#REF!,0)," ")</f>
        <v xml:space="preserve"> </v>
      </c>
      <c r="F12" s="123">
        <f>+F51</f>
        <v>0</v>
      </c>
    </row>
    <row r="13" spans="1:7" s="34" customFormat="1">
      <c r="A13" s="121" t="s">
        <v>6</v>
      </c>
      <c r="B13" s="65" t="s">
        <v>344</v>
      </c>
      <c r="C13" s="65"/>
      <c r="D13" s="122"/>
      <c r="E13" s="123" t="str">
        <f>IF(AND(ISNUMBER(#REF!),ISNUMBER(#REF!)),ROUND((#REF!*#REF!/(1-#REF!)+#REF!*#REF!*#REF!)*#REF!*#REF!*#REF!,0)," ")</f>
        <v xml:space="preserve"> </v>
      </c>
      <c r="F13" s="123">
        <f>+F64</f>
        <v>0</v>
      </c>
    </row>
    <row r="14" spans="1:7" s="34" customFormat="1">
      <c r="A14" s="121" t="s">
        <v>8</v>
      </c>
      <c r="B14" s="65" t="s">
        <v>345</v>
      </c>
      <c r="C14" s="65"/>
      <c r="D14" s="122"/>
      <c r="E14" s="123" t="str">
        <f>IF(AND(ISNUMBER(#REF!),ISNUMBER(#REF!)),ROUND((#REF!*#REF!/(1-#REF!)+#REF!*#REF!*#REF!)*#REF!*#REF!*#REF!,0)," ")</f>
        <v xml:space="preserve"> </v>
      </c>
      <c r="F14" s="123">
        <f>+F78</f>
        <v>0</v>
      </c>
    </row>
    <row r="15" spans="1:7" s="34" customFormat="1">
      <c r="A15" s="98" t="s">
        <v>9</v>
      </c>
      <c r="B15" s="124" t="s">
        <v>346</v>
      </c>
      <c r="C15" s="65"/>
      <c r="D15" s="122"/>
      <c r="E15" s="123"/>
      <c r="F15" s="123">
        <f>+F91</f>
        <v>0</v>
      </c>
    </row>
    <row r="16" spans="1:7" s="34" customFormat="1">
      <c r="A16" s="121" t="s">
        <v>11</v>
      </c>
      <c r="B16" s="65" t="s">
        <v>347</v>
      </c>
      <c r="C16" s="65"/>
      <c r="D16" s="122"/>
      <c r="E16" s="123"/>
      <c r="F16" s="123">
        <f>+F101</f>
        <v>0</v>
      </c>
    </row>
    <row r="17" spans="1:7" s="34" customFormat="1">
      <c r="A17" s="121"/>
      <c r="B17" s="65"/>
      <c r="C17" s="65"/>
      <c r="D17" s="122"/>
      <c r="E17" s="123"/>
      <c r="F17" s="123">
        <f>SUM(F12:F16)</f>
        <v>0</v>
      </c>
    </row>
    <row r="18" spans="1:7" s="34" customFormat="1" ht="18">
      <c r="A18" s="125"/>
      <c r="B18" s="126" t="s">
        <v>348</v>
      </c>
      <c r="C18" s="127"/>
      <c r="D18" s="128"/>
      <c r="E18" s="125"/>
      <c r="F18" s="129">
        <f>SUM(F12:F16)</f>
        <v>0</v>
      </c>
    </row>
    <row r="19" spans="1:7" s="34" customFormat="1">
      <c r="A19" s="7"/>
      <c r="B19" s="130"/>
      <c r="C19" s="131"/>
      <c r="D19" s="33"/>
      <c r="E19" s="7"/>
      <c r="F19" s="132"/>
    </row>
    <row r="20" spans="1:7" s="34" customFormat="1" ht="14.25">
      <c r="A20" s="133"/>
      <c r="B20" s="134" t="s">
        <v>349</v>
      </c>
      <c r="C20" s="135"/>
      <c r="D20" s="136"/>
      <c r="E20" s="133"/>
      <c r="F20" s="136">
        <f>F18*0.22</f>
        <v>0</v>
      </c>
    </row>
    <row r="21" spans="1:7" s="34" customFormat="1">
      <c r="A21" s="7"/>
      <c r="B21" s="130"/>
      <c r="C21" s="131"/>
      <c r="D21" s="132"/>
      <c r="E21" s="7"/>
      <c r="F21" s="132"/>
    </row>
    <row r="22" spans="1:7" s="34" customFormat="1" ht="18">
      <c r="A22" s="125"/>
      <c r="B22" s="126" t="s">
        <v>350</v>
      </c>
      <c r="C22" s="127"/>
      <c r="D22" s="137"/>
      <c r="E22" s="125"/>
      <c r="F22" s="129">
        <f>F18+F20</f>
        <v>0</v>
      </c>
    </row>
    <row r="23" spans="1:7" s="34" customFormat="1" ht="18">
      <c r="A23" s="125"/>
      <c r="B23" s="126"/>
      <c r="C23" s="127"/>
      <c r="D23" s="137"/>
      <c r="E23" s="125"/>
      <c r="F23" s="129"/>
    </row>
    <row r="24" spans="1:7">
      <c r="A24" s="121"/>
      <c r="B24" s="65"/>
      <c r="C24" s="65"/>
      <c r="D24" s="122"/>
      <c r="E24" s="123"/>
      <c r="F24" s="123"/>
    </row>
    <row r="25" spans="1:7">
      <c r="A25" s="121"/>
      <c r="B25" s="65"/>
      <c r="C25" s="65"/>
      <c r="D25" s="122"/>
      <c r="E25" s="123"/>
      <c r="F25" s="123"/>
    </row>
    <row r="26" spans="1:7" s="34" customFormat="1">
      <c r="A26" s="112"/>
      <c r="B26" s="34" t="s">
        <v>351</v>
      </c>
      <c r="D26" s="114"/>
      <c r="E26" s="115"/>
      <c r="F26" s="115"/>
    </row>
    <row r="27" spans="1:7" s="34" customFormat="1" ht="38.25">
      <c r="A27" s="121"/>
      <c r="B27" s="138" t="s">
        <v>352</v>
      </c>
      <c r="C27" s="65"/>
      <c r="D27" s="122"/>
      <c r="E27" s="123"/>
      <c r="F27" s="123"/>
    </row>
    <row r="28" spans="1:7" s="104" customFormat="1">
      <c r="A28" s="139" t="s">
        <v>353</v>
      </c>
      <c r="B28" s="139" t="s">
        <v>354</v>
      </c>
      <c r="C28" s="139" t="s">
        <v>355</v>
      </c>
      <c r="D28" s="139" t="s">
        <v>356</v>
      </c>
      <c r="E28" s="140" t="s">
        <v>357</v>
      </c>
      <c r="F28" s="140" t="s">
        <v>358</v>
      </c>
      <c r="G28" s="103"/>
    </row>
    <row r="29" spans="1:7" s="104" customFormat="1">
      <c r="A29" s="116"/>
      <c r="B29" s="118"/>
      <c r="C29" s="118"/>
      <c r="D29" s="119"/>
      <c r="E29" s="141" t="str">
        <f>IF(AND(ISNUMBER(#REF!),ISNUMBER(#REF!)),ROUND((#REF!*#REF!+#REF!*#REF!*#REF!)*(1+#REF!)*#REF!*#REF!*#REF!,2)," ")</f>
        <v xml:space="preserve"> </v>
      </c>
      <c r="F29" s="141" t="str">
        <f>IF(AND(ISNUMBER(C29),ISNUMBER(E29)),C29*E29," ")</f>
        <v xml:space="preserve"> </v>
      </c>
      <c r="G29" s="103"/>
    </row>
    <row r="30" spans="1:7" s="104" customFormat="1">
      <c r="A30" s="142"/>
      <c r="B30" s="143"/>
      <c r="C30" s="144"/>
      <c r="D30" s="145"/>
      <c r="E30" s="146"/>
      <c r="F30" s="146"/>
    </row>
    <row r="31" spans="1:7" s="104" customFormat="1">
      <c r="A31" s="98" t="s">
        <v>1</v>
      </c>
      <c r="B31" s="65" t="s">
        <v>164</v>
      </c>
      <c r="C31" s="34"/>
      <c r="D31" s="34"/>
      <c r="E31" s="103" t="s">
        <v>326</v>
      </c>
      <c r="F31" s="147"/>
      <c r="G31" s="103"/>
    </row>
    <row r="32" spans="1:7" s="104" customFormat="1" ht="15">
      <c r="A32" s="148"/>
      <c r="B32" s="149"/>
      <c r="C32" s="150"/>
      <c r="D32" s="150"/>
      <c r="E32" s="141"/>
      <c r="F32" s="151"/>
      <c r="G32" s="103"/>
    </row>
    <row r="33" spans="1:7" s="104" customFormat="1">
      <c r="A33" s="152">
        <v>1001</v>
      </c>
      <c r="B33" s="34" t="s">
        <v>359</v>
      </c>
      <c r="C33" s="153">
        <v>1070</v>
      </c>
      <c r="D33" s="34" t="s">
        <v>4</v>
      </c>
      <c r="E33" s="103"/>
      <c r="F33" s="103" t="str">
        <f>IF(AND(ISNUMBER(C33),ISNUMBER(E33)),C33*E33," ")</f>
        <v xml:space="preserve"> </v>
      </c>
      <c r="G33" s="103"/>
    </row>
    <row r="34" spans="1:7" s="104" customFormat="1" ht="25.5">
      <c r="A34" s="152">
        <v>1002</v>
      </c>
      <c r="B34" s="34" t="s">
        <v>360</v>
      </c>
      <c r="C34" s="153">
        <v>1070</v>
      </c>
      <c r="D34" s="34" t="s">
        <v>4</v>
      </c>
      <c r="E34" s="103"/>
      <c r="F34" s="103" t="str">
        <f>IF(AND(ISNUMBER(C34),ISNUMBER(E34)),C34*E34," ")</f>
        <v xml:space="preserve"> </v>
      </c>
      <c r="G34" s="103"/>
    </row>
    <row r="35" spans="1:7" s="104" customFormat="1">
      <c r="A35" s="152">
        <v>1003</v>
      </c>
      <c r="B35" s="34" t="s">
        <v>361</v>
      </c>
      <c r="C35" s="153">
        <v>110</v>
      </c>
      <c r="D35" s="34" t="s">
        <v>4</v>
      </c>
      <c r="E35" s="103"/>
      <c r="F35" s="103" t="str">
        <f t="shared" ref="F35:F49" si="0">IF(AND(ISNUMBER(C35),ISNUMBER(E35)),C35*E35," ")</f>
        <v xml:space="preserve"> </v>
      </c>
      <c r="G35" s="103"/>
    </row>
    <row r="36" spans="1:7" s="104" customFormat="1" ht="38.25">
      <c r="A36" s="152">
        <v>1004</v>
      </c>
      <c r="B36" s="34" t="s">
        <v>362</v>
      </c>
      <c r="C36" s="153">
        <v>165</v>
      </c>
      <c r="D36" s="34" t="s">
        <v>4</v>
      </c>
      <c r="E36" s="103"/>
      <c r="F36" s="103" t="str">
        <f t="shared" si="0"/>
        <v xml:space="preserve"> </v>
      </c>
      <c r="G36" s="103"/>
    </row>
    <row r="37" spans="1:7" s="154" customFormat="1" ht="25.5">
      <c r="A37" s="152">
        <v>1005</v>
      </c>
      <c r="B37" s="34" t="s">
        <v>363</v>
      </c>
      <c r="C37" s="153">
        <v>1170</v>
      </c>
      <c r="D37" s="34" t="s">
        <v>4</v>
      </c>
      <c r="E37" s="103"/>
      <c r="F37" s="103" t="str">
        <f t="shared" si="0"/>
        <v xml:space="preserve"> </v>
      </c>
      <c r="G37" s="141"/>
    </row>
    <row r="38" spans="1:7" s="154" customFormat="1">
      <c r="A38" s="152">
        <v>1006</v>
      </c>
      <c r="B38" s="34" t="s">
        <v>364</v>
      </c>
      <c r="C38" s="153">
        <v>70</v>
      </c>
      <c r="D38" s="34" t="s">
        <v>7</v>
      </c>
      <c r="E38" s="103"/>
      <c r="F38" s="103" t="str">
        <f t="shared" si="0"/>
        <v xml:space="preserve"> </v>
      </c>
      <c r="G38" s="141"/>
    </row>
    <row r="39" spans="1:7" s="154" customFormat="1">
      <c r="A39" s="152">
        <v>1007</v>
      </c>
      <c r="B39" s="34" t="s">
        <v>365</v>
      </c>
      <c r="C39" s="153">
        <v>1</v>
      </c>
      <c r="D39" s="34" t="s">
        <v>14</v>
      </c>
      <c r="E39" s="103"/>
      <c r="F39" s="103" t="str">
        <f t="shared" si="0"/>
        <v xml:space="preserve"> </v>
      </c>
      <c r="G39" s="141"/>
    </row>
    <row r="40" spans="1:7" s="154" customFormat="1">
      <c r="A40" s="152">
        <v>1008</v>
      </c>
      <c r="B40" s="34" t="s">
        <v>366</v>
      </c>
      <c r="C40" s="153">
        <v>1100</v>
      </c>
      <c r="D40" s="34" t="s">
        <v>4</v>
      </c>
      <c r="E40" s="103"/>
      <c r="F40" s="103" t="str">
        <f>IF(AND(ISNUMBER(C40),ISNUMBER(E40)),C40*E40," ")</f>
        <v xml:space="preserve"> </v>
      </c>
      <c r="G40" s="141"/>
    </row>
    <row r="41" spans="1:7" s="154" customFormat="1">
      <c r="A41" s="152">
        <v>1009</v>
      </c>
      <c r="B41" s="34" t="s">
        <v>367</v>
      </c>
      <c r="C41" s="155">
        <v>1200</v>
      </c>
      <c r="D41" s="34" t="s">
        <v>4</v>
      </c>
      <c r="E41" s="103"/>
      <c r="F41" s="103" t="str">
        <f t="shared" ref="F41:F42" si="1">IF(AND(ISNUMBER(C41),ISNUMBER(E41)),C41*E41," ")</f>
        <v xml:space="preserve"> </v>
      </c>
      <c r="G41" s="141"/>
    </row>
    <row r="42" spans="1:7" s="154" customFormat="1" ht="25.5">
      <c r="A42" s="152">
        <v>1010</v>
      </c>
      <c r="B42" s="34" t="s">
        <v>368</v>
      </c>
      <c r="C42" s="155">
        <v>100</v>
      </c>
      <c r="D42" s="34" t="s">
        <v>4</v>
      </c>
      <c r="E42" s="103"/>
      <c r="F42" s="103" t="str">
        <f t="shared" si="1"/>
        <v xml:space="preserve"> </v>
      </c>
      <c r="G42" s="141"/>
    </row>
    <row r="43" spans="1:7" s="104" customFormat="1" ht="90.75" customHeight="1">
      <c r="A43" s="152">
        <v>1011</v>
      </c>
      <c r="B43" s="34" t="s">
        <v>403</v>
      </c>
      <c r="C43" s="153">
        <v>10</v>
      </c>
      <c r="D43" s="34" t="s">
        <v>14</v>
      </c>
      <c r="E43" s="103"/>
      <c r="F43" s="103" t="str">
        <f>IF(AND(ISNUMBER(C43),ISNUMBER(E43)),C43*E43," ")</f>
        <v xml:space="preserve"> </v>
      </c>
      <c r="G43" s="103"/>
    </row>
    <row r="44" spans="1:7" s="104" customFormat="1" ht="25.5">
      <c r="A44" s="152">
        <v>1012</v>
      </c>
      <c r="B44" s="34" t="s">
        <v>404</v>
      </c>
      <c r="C44" s="153">
        <v>24</v>
      </c>
      <c r="D44" s="34" t="s">
        <v>7</v>
      </c>
      <c r="E44" s="103"/>
      <c r="F44" s="103" t="str">
        <f t="shared" si="0"/>
        <v xml:space="preserve"> </v>
      </c>
      <c r="G44" s="103"/>
    </row>
    <row r="45" spans="1:7" s="104" customFormat="1" ht="91.5" customHeight="1">
      <c r="A45" s="152">
        <v>1013</v>
      </c>
      <c r="B45" s="104" t="s">
        <v>405</v>
      </c>
      <c r="C45" s="153">
        <v>26</v>
      </c>
      <c r="D45" s="34" t="s">
        <v>7</v>
      </c>
      <c r="E45" s="103"/>
      <c r="F45" s="103" t="str">
        <f t="shared" si="0"/>
        <v xml:space="preserve"> </v>
      </c>
      <c r="G45" s="103"/>
    </row>
    <row r="46" spans="1:7" s="104" customFormat="1" ht="91.5" customHeight="1">
      <c r="A46" s="152">
        <v>1014</v>
      </c>
      <c r="B46" s="104" t="s">
        <v>406</v>
      </c>
      <c r="C46" s="153">
        <v>1</v>
      </c>
      <c r="D46" s="34" t="s">
        <v>7</v>
      </c>
      <c r="E46" s="103"/>
      <c r="F46" s="103" t="str">
        <f t="shared" si="0"/>
        <v xml:space="preserve"> </v>
      </c>
      <c r="G46" s="103"/>
    </row>
    <row r="47" spans="1:7" s="104" customFormat="1" ht="51">
      <c r="A47" s="152">
        <v>1015</v>
      </c>
      <c r="B47" s="104" t="s">
        <v>407</v>
      </c>
      <c r="C47" s="153">
        <v>4</v>
      </c>
      <c r="D47" s="34" t="s">
        <v>7</v>
      </c>
      <c r="E47" s="103"/>
      <c r="F47" s="103">
        <f t="shared" ref="F47:F48" si="2">(C47*E47)</f>
        <v>0</v>
      </c>
      <c r="G47" s="103"/>
    </row>
    <row r="48" spans="1:7" s="104" customFormat="1" ht="38.25">
      <c r="A48" s="152">
        <v>1015</v>
      </c>
      <c r="B48" s="104" t="s">
        <v>408</v>
      </c>
      <c r="C48" s="153">
        <v>1</v>
      </c>
      <c r="D48" s="34" t="s">
        <v>7</v>
      </c>
      <c r="E48" s="103"/>
      <c r="F48" s="103">
        <f t="shared" si="2"/>
        <v>0</v>
      </c>
      <c r="G48" s="103"/>
    </row>
    <row r="49" spans="1:7" s="104" customFormat="1" ht="51">
      <c r="A49" s="152">
        <v>1016</v>
      </c>
      <c r="B49" s="104" t="s">
        <v>409</v>
      </c>
      <c r="C49" s="34">
        <v>2</v>
      </c>
      <c r="D49" s="34" t="s">
        <v>7</v>
      </c>
      <c r="E49" s="103"/>
      <c r="F49" s="103" t="str">
        <f t="shared" si="0"/>
        <v xml:space="preserve"> </v>
      </c>
      <c r="G49" s="103"/>
    </row>
    <row r="50" spans="1:7" s="104" customFormat="1">
      <c r="A50" s="156"/>
      <c r="B50" s="118"/>
      <c r="C50" s="157"/>
      <c r="D50" s="119"/>
      <c r="E50" s="141"/>
      <c r="F50" s="141"/>
      <c r="G50" s="103"/>
    </row>
    <row r="51" spans="1:7" s="104" customFormat="1">
      <c r="A51" s="100"/>
      <c r="B51" s="158"/>
      <c r="C51" s="34"/>
      <c r="D51" s="159"/>
      <c r="E51" s="160" t="s">
        <v>369</v>
      </c>
      <c r="F51" s="123">
        <f>SUM(F33:F49)</f>
        <v>0</v>
      </c>
    </row>
    <row r="52" spans="1:7" s="104" customFormat="1">
      <c r="A52" s="100"/>
      <c r="B52" s="158"/>
      <c r="C52" s="34"/>
      <c r="D52" s="159"/>
      <c r="E52" s="160"/>
      <c r="F52" s="123"/>
    </row>
    <row r="53" spans="1:7" s="104" customFormat="1">
      <c r="A53" s="142"/>
      <c r="B53" s="143"/>
      <c r="C53" s="144"/>
      <c r="D53" s="145"/>
      <c r="E53" s="146"/>
      <c r="F53" s="146"/>
    </row>
    <row r="54" spans="1:7" s="154" customFormat="1">
      <c r="A54" s="98" t="s">
        <v>6</v>
      </c>
      <c r="B54" s="65" t="s">
        <v>344</v>
      </c>
      <c r="C54" s="34"/>
      <c r="D54" s="34"/>
      <c r="E54" s="103" t="s">
        <v>326</v>
      </c>
      <c r="F54" s="147"/>
    </row>
    <row r="55" spans="1:7" s="154" customFormat="1">
      <c r="A55" s="112"/>
      <c r="B55" s="34" t="s">
        <v>370</v>
      </c>
      <c r="C55" s="153"/>
      <c r="D55" s="112"/>
      <c r="E55" s="161"/>
      <c r="F55" s="161"/>
    </row>
    <row r="56" spans="1:7" s="104" customFormat="1" ht="14.25" customHeight="1">
      <c r="A56" s="116"/>
      <c r="B56" s="118"/>
      <c r="C56" s="157"/>
      <c r="D56" s="116"/>
      <c r="E56" s="162"/>
      <c r="F56" s="162"/>
      <c r="G56" s="103"/>
    </row>
    <row r="57" spans="1:7" s="154" customFormat="1">
      <c r="A57" s="152">
        <v>2001</v>
      </c>
      <c r="B57" s="34" t="s">
        <v>410</v>
      </c>
      <c r="C57" s="153">
        <v>1120</v>
      </c>
      <c r="D57" s="34" t="s">
        <v>4</v>
      </c>
      <c r="E57" s="103"/>
      <c r="F57" s="103" t="str">
        <f t="shared" ref="F57:F58" si="3">IF(AND(ISNUMBER(C57),ISNUMBER(E57)),C57*E57," ")</f>
        <v xml:space="preserve"> </v>
      </c>
      <c r="G57" s="141"/>
    </row>
    <row r="58" spans="1:7" s="154" customFormat="1">
      <c r="A58" s="152">
        <v>2002</v>
      </c>
      <c r="B58" s="34" t="s">
        <v>411</v>
      </c>
      <c r="C58" s="153">
        <v>90</v>
      </c>
      <c r="D58" s="34" t="s">
        <v>4</v>
      </c>
      <c r="E58" s="103"/>
      <c r="F58" s="103" t="str">
        <f t="shared" si="3"/>
        <v xml:space="preserve"> </v>
      </c>
      <c r="G58" s="141"/>
    </row>
    <row r="59" spans="1:7" s="154" customFormat="1" ht="25.5">
      <c r="A59" s="152">
        <v>2003</v>
      </c>
      <c r="B59" s="34" t="s">
        <v>412</v>
      </c>
      <c r="C59" s="153">
        <v>55</v>
      </c>
      <c r="D59" s="34" t="s">
        <v>7</v>
      </c>
      <c r="E59" s="103"/>
      <c r="F59" s="103" t="str">
        <f>IF(AND(ISNUMBER(C59),ISNUMBER(E59)),C59*E59," ")</f>
        <v xml:space="preserve"> </v>
      </c>
      <c r="G59" s="141"/>
    </row>
    <row r="60" spans="1:7" s="154" customFormat="1" ht="25.5">
      <c r="A60" s="152">
        <v>2004</v>
      </c>
      <c r="B60" s="34" t="s">
        <v>413</v>
      </c>
      <c r="C60" s="153">
        <v>1</v>
      </c>
      <c r="D60" s="34" t="s">
        <v>14</v>
      </c>
      <c r="E60" s="103"/>
      <c r="F60" s="103" t="str">
        <f>IF(AND(ISNUMBER(C60),ISNUMBER(E60)),C60*E60," ")</f>
        <v xml:space="preserve"> </v>
      </c>
      <c r="G60" s="141"/>
    </row>
    <row r="61" spans="1:7" s="154" customFormat="1" ht="25.5">
      <c r="A61" s="152">
        <v>2005</v>
      </c>
      <c r="B61" s="34" t="s">
        <v>414</v>
      </c>
      <c r="C61" s="153">
        <v>2</v>
      </c>
      <c r="D61" s="34" t="s">
        <v>14</v>
      </c>
      <c r="E61" s="103"/>
      <c r="F61" s="103" t="str">
        <f>IF(AND(ISNUMBER(C61),ISNUMBER(E61)),C61*E61," ")</f>
        <v xml:space="preserve"> </v>
      </c>
      <c r="G61" s="141"/>
    </row>
    <row r="62" spans="1:7" s="104" customFormat="1" ht="40.5" customHeight="1">
      <c r="A62" s="152">
        <v>2006</v>
      </c>
      <c r="B62" s="114" t="s">
        <v>415</v>
      </c>
      <c r="C62" s="153">
        <v>28</v>
      </c>
      <c r="D62" s="34" t="s">
        <v>7</v>
      </c>
      <c r="E62" s="103"/>
      <c r="F62" s="103" t="str">
        <f>IF(AND(ISNUMBER(C62),ISNUMBER(E62)),C62*E62," ")</f>
        <v xml:space="preserve"> </v>
      </c>
      <c r="G62" s="103"/>
    </row>
    <row r="63" spans="1:7" s="104" customFormat="1">
      <c r="A63" s="152"/>
      <c r="B63" s="34"/>
      <c r="C63" s="153"/>
      <c r="D63" s="34"/>
      <c r="E63" s="103"/>
      <c r="F63" s="103"/>
      <c r="G63" s="103"/>
    </row>
    <row r="64" spans="1:7" s="104" customFormat="1">
      <c r="A64" s="100"/>
      <c r="B64" s="158"/>
      <c r="C64" s="34"/>
      <c r="D64" s="159"/>
      <c r="E64" s="160" t="s">
        <v>369</v>
      </c>
      <c r="F64" s="123">
        <f>SUM(F57:F62)</f>
        <v>0</v>
      </c>
    </row>
    <row r="65" spans="1:7" s="104" customFormat="1">
      <c r="A65" s="100"/>
      <c r="B65" s="158"/>
      <c r="C65" s="34"/>
      <c r="D65" s="159"/>
      <c r="E65" s="160"/>
      <c r="F65" s="123"/>
    </row>
    <row r="66" spans="1:7" s="104" customFormat="1">
      <c r="A66" s="98" t="s">
        <v>8</v>
      </c>
      <c r="B66" s="65" t="s">
        <v>345</v>
      </c>
      <c r="C66" s="34"/>
      <c r="D66" s="34"/>
      <c r="E66" s="103" t="s">
        <v>326</v>
      </c>
      <c r="F66" s="147"/>
    </row>
    <row r="67" spans="1:7" s="104" customFormat="1">
      <c r="A67" s="112"/>
      <c r="B67" s="34" t="s">
        <v>371</v>
      </c>
      <c r="C67" s="153"/>
      <c r="D67" s="112"/>
      <c r="E67" s="161"/>
      <c r="F67" s="161"/>
    </row>
    <row r="68" spans="1:7" s="104" customFormat="1">
      <c r="A68" s="116"/>
      <c r="B68" s="118"/>
      <c r="C68" s="157"/>
      <c r="D68" s="116"/>
      <c r="E68" s="162"/>
      <c r="F68" s="162"/>
      <c r="G68" s="103"/>
    </row>
    <row r="69" spans="1:7" s="154" customFormat="1" ht="77.25" customHeight="1">
      <c r="A69" s="152">
        <v>3001</v>
      </c>
      <c r="B69" s="34" t="s">
        <v>416</v>
      </c>
      <c r="C69" s="153">
        <v>24</v>
      </c>
      <c r="D69" s="34" t="s">
        <v>7</v>
      </c>
      <c r="E69" s="103"/>
      <c r="F69" s="103" t="str">
        <f t="shared" ref="F69:F75" si="4">IF(AND(ISNUMBER(C69),ISNUMBER(E69)),C69*E69," ")</f>
        <v xml:space="preserve"> </v>
      </c>
      <c r="G69" s="141"/>
    </row>
    <row r="70" spans="1:7" s="154" customFormat="1" ht="89.25">
      <c r="A70" s="152">
        <v>3002</v>
      </c>
      <c r="B70" s="34" t="s">
        <v>417</v>
      </c>
      <c r="C70" s="153">
        <v>4</v>
      </c>
      <c r="D70" s="34" t="s">
        <v>372</v>
      </c>
      <c r="E70" s="103"/>
      <c r="F70" s="103" t="str">
        <f t="shared" si="4"/>
        <v xml:space="preserve"> </v>
      </c>
      <c r="G70" s="141"/>
    </row>
    <row r="71" spans="1:7" s="154" customFormat="1" ht="128.25" customHeight="1">
      <c r="A71" s="152">
        <v>3003</v>
      </c>
      <c r="B71" s="34" t="s">
        <v>418</v>
      </c>
      <c r="C71" s="153">
        <v>22</v>
      </c>
      <c r="D71" s="34" t="s">
        <v>7</v>
      </c>
      <c r="E71" s="103"/>
      <c r="F71" s="103" t="str">
        <f t="shared" si="4"/>
        <v xml:space="preserve"> </v>
      </c>
      <c r="G71" s="141"/>
    </row>
    <row r="72" spans="1:7" s="154" customFormat="1" ht="140.25">
      <c r="A72" s="152">
        <v>3004</v>
      </c>
      <c r="B72" s="34" t="s">
        <v>419</v>
      </c>
      <c r="C72" s="153">
        <v>2</v>
      </c>
      <c r="D72" s="34" t="s">
        <v>7</v>
      </c>
      <c r="E72" s="103"/>
      <c r="F72" s="103" t="str">
        <f t="shared" si="4"/>
        <v xml:space="preserve"> </v>
      </c>
      <c r="G72" s="141"/>
    </row>
    <row r="73" spans="1:7" s="154" customFormat="1" ht="140.25">
      <c r="A73" s="152">
        <v>3005</v>
      </c>
      <c r="B73" s="34" t="s">
        <v>420</v>
      </c>
      <c r="C73" s="153">
        <v>4</v>
      </c>
      <c r="D73" s="34" t="s">
        <v>7</v>
      </c>
      <c r="E73" s="103"/>
      <c r="F73" s="103" t="str">
        <f t="shared" si="4"/>
        <v xml:space="preserve"> </v>
      </c>
      <c r="G73" s="141"/>
    </row>
    <row r="74" spans="1:7" s="154" customFormat="1" ht="25.5">
      <c r="A74" s="152">
        <v>3006</v>
      </c>
      <c r="B74" s="101" t="s">
        <v>373</v>
      </c>
      <c r="C74" s="153">
        <v>28</v>
      </c>
      <c r="D74" s="34" t="s">
        <v>7</v>
      </c>
      <c r="E74" s="103"/>
      <c r="F74" s="103" t="str">
        <f t="shared" si="4"/>
        <v xml:space="preserve"> </v>
      </c>
      <c r="G74" s="141"/>
    </row>
    <row r="75" spans="1:7" s="104" customFormat="1" ht="25.5">
      <c r="A75" s="152">
        <v>3007</v>
      </c>
      <c r="B75" s="101" t="s">
        <v>374</v>
      </c>
      <c r="C75" s="153">
        <v>28</v>
      </c>
      <c r="D75" s="34" t="s">
        <v>7</v>
      </c>
      <c r="E75" s="103"/>
      <c r="F75" s="103" t="str">
        <f t="shared" si="4"/>
        <v xml:space="preserve"> </v>
      </c>
      <c r="G75" s="103"/>
    </row>
    <row r="76" spans="1:7" s="104" customFormat="1">
      <c r="A76" s="152">
        <v>3008</v>
      </c>
      <c r="B76" s="101" t="s">
        <v>421</v>
      </c>
      <c r="C76" s="153">
        <v>28</v>
      </c>
      <c r="D76" s="34" t="s">
        <v>7</v>
      </c>
      <c r="E76" s="103"/>
      <c r="F76" s="103">
        <f t="shared" ref="F76" si="5">(C76*E76)</f>
        <v>0</v>
      </c>
      <c r="G76" s="103"/>
    </row>
    <row r="77" spans="1:7" s="104" customFormat="1">
      <c r="A77" s="152"/>
      <c r="B77" s="114"/>
      <c r="C77" s="153"/>
      <c r="D77" s="34"/>
      <c r="E77" s="103"/>
      <c r="F77" s="103"/>
      <c r="G77" s="103"/>
    </row>
    <row r="78" spans="1:7" s="104" customFormat="1">
      <c r="A78" s="152"/>
      <c r="B78" s="114"/>
      <c r="C78" s="153"/>
      <c r="D78" s="34"/>
      <c r="E78" s="160" t="s">
        <v>369</v>
      </c>
      <c r="F78" s="123">
        <f>SUM(F69:F76)</f>
        <v>0</v>
      </c>
      <c r="G78" s="103"/>
    </row>
    <row r="79" spans="1:7" s="104" customFormat="1">
      <c r="A79" s="98" t="s">
        <v>9</v>
      </c>
      <c r="B79" s="124" t="s">
        <v>346</v>
      </c>
      <c r="C79" s="34"/>
      <c r="D79" s="34"/>
      <c r="E79" s="103" t="s">
        <v>326</v>
      </c>
      <c r="F79" s="147"/>
      <c r="G79" s="103"/>
    </row>
    <row r="80" spans="1:7" s="104" customFormat="1">
      <c r="A80" s="112"/>
      <c r="B80" s="34" t="s">
        <v>370</v>
      </c>
      <c r="C80" s="153"/>
      <c r="D80" s="112"/>
      <c r="E80" s="161"/>
      <c r="F80" s="161"/>
      <c r="G80" s="103"/>
    </row>
    <row r="81" spans="1:7" s="154" customFormat="1" ht="15">
      <c r="A81" s="148"/>
      <c r="B81" s="163"/>
      <c r="C81" s="150"/>
      <c r="D81" s="150"/>
      <c r="E81" s="141"/>
      <c r="F81" s="151"/>
      <c r="G81" s="141"/>
    </row>
    <row r="82" spans="1:7" s="154" customFormat="1" ht="25.5">
      <c r="A82" s="152">
        <v>4001</v>
      </c>
      <c r="B82" s="114" t="s">
        <v>375</v>
      </c>
      <c r="C82" s="153">
        <v>13</v>
      </c>
      <c r="D82" s="34" t="s">
        <v>14</v>
      </c>
      <c r="E82"/>
      <c r="F82" s="103" t="str">
        <f t="shared" ref="F82:F83" si="6">IF(AND(ISNUMBER(C82),ISNUMBER(E82)),C82*E82," ")</f>
        <v xml:space="preserve"> </v>
      </c>
      <c r="G82" s="141"/>
    </row>
    <row r="83" spans="1:7" s="104" customFormat="1" ht="25.5">
      <c r="A83" s="152">
        <v>4002</v>
      </c>
      <c r="B83" s="114" t="s">
        <v>376</v>
      </c>
      <c r="C83" s="153">
        <v>12</v>
      </c>
      <c r="D83" s="34" t="s">
        <v>14</v>
      </c>
      <c r="E83"/>
      <c r="F83" s="103" t="str">
        <f t="shared" si="6"/>
        <v xml:space="preserve"> </v>
      </c>
      <c r="G83" s="103"/>
    </row>
    <row r="84" spans="1:7" s="154" customFormat="1" ht="25.5">
      <c r="A84" s="152">
        <v>4003</v>
      </c>
      <c r="B84" s="114" t="s">
        <v>377</v>
      </c>
      <c r="C84" s="153">
        <v>2</v>
      </c>
      <c r="D84" s="34" t="s">
        <v>14</v>
      </c>
      <c r="E84"/>
      <c r="F84" s="103" t="str">
        <f>IF(AND(ISNUMBER(C84),ISNUMBER(E84)),C84*E84," ")</f>
        <v xml:space="preserve"> </v>
      </c>
      <c r="G84" s="141"/>
    </row>
    <row r="85" spans="1:7" s="154" customFormat="1" ht="38.25">
      <c r="A85" s="152">
        <v>4004</v>
      </c>
      <c r="B85" s="114" t="s">
        <v>422</v>
      </c>
      <c r="C85" s="153">
        <v>1</v>
      </c>
      <c r="D85" s="34" t="s">
        <v>14</v>
      </c>
      <c r="E85"/>
      <c r="F85" s="103" t="str">
        <f>IF(AND(ISNUMBER(C85),ISNUMBER(E85)),C85*E85," ")</f>
        <v xml:space="preserve"> </v>
      </c>
      <c r="G85" s="141"/>
    </row>
    <row r="86" spans="1:7" ht="25.5">
      <c r="A86" s="152">
        <v>4005</v>
      </c>
      <c r="B86" s="101" t="s">
        <v>423</v>
      </c>
      <c r="C86" s="153">
        <v>2</v>
      </c>
      <c r="D86" s="34" t="s">
        <v>14</v>
      </c>
      <c r="E86"/>
      <c r="F86" s="103" t="str">
        <f t="shared" ref="F86:F87" si="7">IF(AND(ISNUMBER(C86),ISNUMBER(E86)),C86*E86," ")</f>
        <v xml:space="preserve"> </v>
      </c>
    </row>
    <row r="87" spans="1:7" s="104" customFormat="1" ht="38.25">
      <c r="A87" s="152">
        <v>4006</v>
      </c>
      <c r="B87" s="34" t="s">
        <v>424</v>
      </c>
      <c r="C87" s="153">
        <v>1</v>
      </c>
      <c r="D87" s="34" t="s">
        <v>14</v>
      </c>
      <c r="E87"/>
      <c r="F87" s="103" t="str">
        <f t="shared" si="7"/>
        <v xml:space="preserve"> </v>
      </c>
      <c r="G87" s="103"/>
    </row>
    <row r="88" spans="1:7" s="154" customFormat="1" ht="25.5">
      <c r="A88" s="152">
        <v>4007</v>
      </c>
      <c r="B88" s="34" t="s">
        <v>425</v>
      </c>
      <c r="C88" s="153">
        <v>2</v>
      </c>
      <c r="D88" s="34" t="s">
        <v>14</v>
      </c>
      <c r="E88"/>
      <c r="F88" s="103" t="str">
        <f>IF(AND(ISNUMBER(C88),ISNUMBER(E88)),C88*E88," ")</f>
        <v xml:space="preserve"> </v>
      </c>
      <c r="G88" s="141"/>
    </row>
    <row r="89" spans="1:7" s="104" customFormat="1">
      <c r="A89" s="152">
        <v>4008</v>
      </c>
      <c r="B89" s="34" t="s">
        <v>378</v>
      </c>
      <c r="C89" s="164">
        <v>0.05</v>
      </c>
      <c r="D89" s="34" t="s">
        <v>14</v>
      </c>
      <c r="E89" s="103"/>
      <c r="F89" s="103">
        <f>IF(AND(ISNUMBER(C89)),C89*SUM(F82:F88)," ")</f>
        <v>0</v>
      </c>
      <c r="G89" s="103"/>
    </row>
    <row r="90" spans="1:7" s="104" customFormat="1">
      <c r="A90" s="99"/>
      <c r="B90" s="118"/>
      <c r="C90" s="157"/>
      <c r="D90" s="118"/>
      <c r="E90" s="141"/>
      <c r="F90" s="141"/>
    </row>
    <row r="91" spans="1:7" s="34" customFormat="1">
      <c r="A91" s="100"/>
      <c r="B91" s="158"/>
      <c r="D91" s="159"/>
      <c r="E91" s="160" t="s">
        <v>369</v>
      </c>
      <c r="F91" s="123">
        <f>SUM(F82:F89)</f>
        <v>0</v>
      </c>
    </row>
    <row r="92" spans="1:7" s="34" customFormat="1">
      <c r="A92" s="156"/>
      <c r="B92" s="118"/>
      <c r="C92" s="157"/>
      <c r="D92" s="119"/>
      <c r="E92" s="141"/>
      <c r="F92" s="141"/>
    </row>
    <row r="93" spans="1:7">
      <c r="A93" s="98" t="s">
        <v>11</v>
      </c>
      <c r="B93" s="65" t="s">
        <v>347</v>
      </c>
      <c r="D93" s="119"/>
      <c r="E93" s="141" t="str">
        <f>IF(AND(ISNUMBER(#REF!),ISNUMBER(#REF!)),ROUND((#REF!*#REF!+#REF!*#REF!*#REF!)*(1+#REF!)*#REF!*#REF!*#REF!,2)," ")</f>
        <v xml:space="preserve"> </v>
      </c>
      <c r="F93" s="141" t="str">
        <f>IF(AND(ISNUMBER(C93),ISNUMBER(E93)),C93*E93," ")</f>
        <v xml:space="preserve"> </v>
      </c>
    </row>
    <row r="94" spans="1:7">
      <c r="D94" s="119"/>
      <c r="E94" s="141" t="str">
        <f>IF(AND(ISNUMBER(#REF!),ISNUMBER(#REF!)),ROUND((#REF!*#REF!+#REF!*#REF!*#REF!)*(1+#REF!)*#REF!*#REF!*#REF!,2)," ")</f>
        <v xml:space="preserve"> </v>
      </c>
      <c r="F94" s="141" t="str">
        <f>IF(AND(ISNUMBER(C94),ISNUMBER(E94)),C94*E94," ")</f>
        <v xml:space="preserve"> </v>
      </c>
    </row>
    <row r="95" spans="1:7" ht="51">
      <c r="A95" s="152">
        <v>5001</v>
      </c>
      <c r="B95" s="104" t="s">
        <v>379</v>
      </c>
      <c r="C95" s="34">
        <v>1</v>
      </c>
      <c r="D95" s="114" t="s">
        <v>14</v>
      </c>
      <c r="E95" s="115"/>
      <c r="F95" s="103" t="str">
        <f>IF(AND(ISNUMBER(C95),ISNUMBER(E95)),C95*E95," ")</f>
        <v xml:space="preserve"> </v>
      </c>
    </row>
    <row r="96" spans="1:7" ht="76.5">
      <c r="A96" s="152">
        <v>5002</v>
      </c>
      <c r="B96" s="34" t="s">
        <v>426</v>
      </c>
      <c r="C96" s="34">
        <v>1</v>
      </c>
      <c r="D96" s="114" t="s">
        <v>14</v>
      </c>
      <c r="E96" s="115"/>
      <c r="F96" s="103" t="str">
        <f t="shared" ref="F96:F99" si="8">IF(AND(ISNUMBER(C96),ISNUMBER(E96)),C96*E96," ")</f>
        <v xml:space="preserve"> </v>
      </c>
    </row>
    <row r="97" spans="1:6" ht="25.5">
      <c r="A97" s="152">
        <v>5003</v>
      </c>
      <c r="B97" s="34" t="s">
        <v>380</v>
      </c>
      <c r="C97">
        <v>1</v>
      </c>
      <c r="D97" s="114" t="s">
        <v>14</v>
      </c>
      <c r="E97" s="115"/>
      <c r="F97" s="103" t="str">
        <f t="shared" si="8"/>
        <v xml:space="preserve"> </v>
      </c>
    </row>
    <row r="98" spans="1:6">
      <c r="A98" s="152">
        <v>5004</v>
      </c>
      <c r="B98" s="34" t="s">
        <v>381</v>
      </c>
      <c r="C98" s="34">
        <v>1</v>
      </c>
      <c r="D98" s="114" t="s">
        <v>14</v>
      </c>
      <c r="E98" s="115"/>
      <c r="F98" s="103" t="str">
        <f t="shared" si="8"/>
        <v xml:space="preserve"> </v>
      </c>
    </row>
    <row r="99" spans="1:6" ht="25.5">
      <c r="A99" s="152">
        <v>5005</v>
      </c>
      <c r="B99" s="34" t="s">
        <v>382</v>
      </c>
      <c r="C99" s="34">
        <v>1</v>
      </c>
      <c r="D99" s="114" t="s">
        <v>14</v>
      </c>
      <c r="E99" s="115"/>
      <c r="F99" s="103" t="str">
        <f t="shared" si="8"/>
        <v xml:space="preserve"> </v>
      </c>
    </row>
    <row r="100" spans="1:6">
      <c r="D100" s="119"/>
      <c r="E100" s="120"/>
      <c r="F100" s="120"/>
    </row>
    <row r="101" spans="1:6">
      <c r="A101" s="165"/>
      <c r="B101" s="158"/>
      <c r="C101" s="34"/>
      <c r="D101" s="159"/>
      <c r="E101" s="160" t="s">
        <v>369</v>
      </c>
      <c r="F101" s="123">
        <f>SUM(F95:F100)</f>
        <v>0</v>
      </c>
    </row>
    <row r="102" spans="1:6" ht="18">
      <c r="A102" s="125"/>
      <c r="B102" s="126"/>
      <c r="C102" s="127"/>
      <c r="D102" s="128"/>
      <c r="E102" s="125"/>
      <c r="F102" s="129"/>
    </row>
    <row r="103" spans="1:6">
      <c r="A103" s="7"/>
      <c r="B103" s="130"/>
      <c r="C103" s="131"/>
      <c r="D103" s="33"/>
      <c r="E103" s="7"/>
      <c r="F103" s="132"/>
    </row>
    <row r="104" spans="1:6" ht="14.25">
      <c r="A104" s="133"/>
      <c r="B104" s="134"/>
      <c r="C104" s="135"/>
      <c r="D104" s="136"/>
      <c r="E104" s="133"/>
      <c r="F104" s="136"/>
    </row>
    <row r="105" spans="1:6">
      <c r="A105" s="7"/>
      <c r="B105" s="130"/>
      <c r="C105" s="131"/>
      <c r="D105" s="132"/>
      <c r="E105" s="7"/>
      <c r="F105" s="132"/>
    </row>
    <row r="106" spans="1:6" ht="18">
      <c r="A106" s="125"/>
      <c r="B106" s="126"/>
      <c r="C106" s="127"/>
      <c r="D106" s="137"/>
      <c r="E106" s="125"/>
      <c r="F106" s="129"/>
    </row>
    <row r="107" spans="1:6">
      <c r="A107" s="121"/>
      <c r="B107" s="65"/>
      <c r="C107" s="65"/>
      <c r="D107" s="122"/>
      <c r="E107" s="123"/>
      <c r="F107" s="123"/>
    </row>
    <row r="108" spans="1:6">
      <c r="A108" s="112"/>
      <c r="B108" s="34"/>
      <c r="C108" s="34"/>
      <c r="D108" s="114"/>
      <c r="E108" s="115"/>
      <c r="F108" s="115"/>
    </row>
    <row r="109" spans="1:6">
      <c r="A109" s="121"/>
      <c r="B109" s="138"/>
      <c r="C109" s="65"/>
      <c r="D109" s="122"/>
      <c r="E109" s="123"/>
      <c r="F109" s="123"/>
    </row>
    <row r="110" spans="1:6">
      <c r="A110" s="166"/>
      <c r="B110" s="158"/>
      <c r="C110" s="158"/>
      <c r="D110" s="159"/>
      <c r="E110" s="167"/>
      <c r="F110" s="167"/>
    </row>
    <row r="111" spans="1:6">
      <c r="A111" s="166"/>
      <c r="B111" s="158"/>
      <c r="C111" s="158"/>
      <c r="D111" s="159"/>
      <c r="E111" s="167"/>
      <c r="F111" s="167"/>
    </row>
  </sheetData>
  <mergeCells count="1">
    <mergeCell ref="B3:E3"/>
  </mergeCells>
  <conditionalFormatting sqref="G83 G78:G81 G89">
    <cfRule type="cellIs" dxfId="10" priority="14" stopIfTrue="1" operator="equal">
      <formula>#REF!</formula>
    </cfRule>
  </conditionalFormatting>
  <conditionalFormatting sqref="E43">
    <cfRule type="cellIs" dxfId="9" priority="12" stopIfTrue="1" operator="equal">
      <formula>F43</formula>
    </cfRule>
  </conditionalFormatting>
  <conditionalFormatting sqref="G43">
    <cfRule type="cellIs" dxfId="8" priority="13" stopIfTrue="1" operator="equal">
      <formula>#REF!</formula>
    </cfRule>
  </conditionalFormatting>
  <conditionalFormatting sqref="E81 E89 E79">
    <cfRule type="cellIs" dxfId="7" priority="11" stopIfTrue="1" operator="equal">
      <formula>F79</formula>
    </cfRule>
  </conditionalFormatting>
  <conditionalFormatting sqref="E90">
    <cfRule type="cellIs" dxfId="6" priority="10" stopIfTrue="1" operator="equal">
      <formula>F90</formula>
    </cfRule>
  </conditionalFormatting>
  <conditionalFormatting sqref="G82">
    <cfRule type="cellIs" dxfId="5" priority="9" stopIfTrue="1" operator="equal">
      <formula>#REF!</formula>
    </cfRule>
  </conditionalFormatting>
  <conditionalFormatting sqref="E70">
    <cfRule type="cellIs" dxfId="4" priority="7" stopIfTrue="1" operator="equal">
      <formula>F70</formula>
    </cfRule>
  </conditionalFormatting>
  <conditionalFormatting sqref="G84">
    <cfRule type="cellIs" dxfId="3" priority="6" stopIfTrue="1" operator="equal">
      <formula>#REF!</formula>
    </cfRule>
  </conditionalFormatting>
  <conditionalFormatting sqref="G47">
    <cfRule type="cellIs" dxfId="2" priority="4" stopIfTrue="1" operator="equal">
      <formula>#REF!</formula>
    </cfRule>
  </conditionalFormatting>
  <conditionalFormatting sqref="G85">
    <cfRule type="cellIs" dxfId="1" priority="3" stopIfTrue="1" operator="equal">
      <formula>#REF!</formula>
    </cfRule>
  </conditionalFormatting>
  <conditionalFormatting sqref="G48">
    <cfRule type="cellIs" dxfId="0" priority="1" stopIfTrue="1" operator="equal">
      <formula>#REF!</formula>
    </cfRule>
  </conditionalFormatting>
  <pageMargins left="0.7" right="0.7" top="0.75" bottom="0.75" header="0.3" footer="0.3"/>
  <pageSetup paperSize="9" scale="69" orientation="portrait" r:id="rId1"/>
  <rowBreaks count="1" manualBreakCount="1">
    <brk id="7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28"/>
  <sheetViews>
    <sheetView view="pageBreakPreview" zoomScaleNormal="100" zoomScaleSheetLayoutView="100" workbookViewId="0">
      <selection activeCell="I13" sqref="I13"/>
    </sheetView>
  </sheetViews>
  <sheetFormatPr defaultRowHeight="12.75"/>
  <cols>
    <col min="1" max="1" width="4.7109375" customWidth="1"/>
    <col min="2" max="2" width="9" customWidth="1"/>
    <col min="3" max="3" width="33.85546875" customWidth="1"/>
    <col min="4" max="4" width="8.28515625" customWidth="1"/>
    <col min="5" max="5" width="5.5703125" customWidth="1"/>
    <col min="6" max="6" width="13.85546875" customWidth="1"/>
    <col min="7" max="7" width="16.7109375" customWidth="1"/>
  </cols>
  <sheetData>
    <row r="1" spans="1:12" ht="26.25" thickTop="1">
      <c r="A1" s="262" t="s">
        <v>1074</v>
      </c>
      <c r="B1" s="263" t="s">
        <v>1075</v>
      </c>
      <c r="C1" s="264" t="s">
        <v>328</v>
      </c>
      <c r="D1" s="264" t="s">
        <v>1076</v>
      </c>
      <c r="E1" s="264" t="s">
        <v>1077</v>
      </c>
      <c r="F1" s="265" t="s">
        <v>1078</v>
      </c>
      <c r="G1" s="266" t="s">
        <v>1079</v>
      </c>
    </row>
    <row r="2" spans="1:12">
      <c r="A2" s="267"/>
      <c r="B2" s="268"/>
      <c r="C2" s="269"/>
      <c r="D2" s="268"/>
      <c r="E2" s="270"/>
      <c r="F2" s="271"/>
      <c r="G2" s="272"/>
    </row>
    <row r="3" spans="1:12" ht="15.75">
      <c r="A3" s="273"/>
      <c r="B3" s="274">
        <v>7</v>
      </c>
      <c r="C3" s="275" t="s">
        <v>1072</v>
      </c>
      <c r="D3" s="268"/>
      <c r="E3" s="276"/>
      <c r="F3" s="271"/>
      <c r="G3" s="272"/>
    </row>
    <row r="4" spans="1:12" ht="15.75">
      <c r="A4" s="277"/>
      <c r="B4" s="278"/>
      <c r="C4" s="279"/>
      <c r="D4" s="280"/>
      <c r="E4" s="281"/>
      <c r="F4" s="282"/>
      <c r="G4" s="283"/>
    </row>
    <row r="5" spans="1:12" ht="15.75">
      <c r="A5" s="273"/>
      <c r="B5" s="284"/>
      <c r="C5" s="285"/>
      <c r="D5" s="286"/>
      <c r="E5" s="287"/>
      <c r="F5" s="288"/>
      <c r="G5" s="289"/>
    </row>
    <row r="6" spans="1:12" ht="38.25">
      <c r="A6" s="290">
        <v>1</v>
      </c>
      <c r="B6" s="291" t="s">
        <v>1080</v>
      </c>
      <c r="C6" s="292" t="s">
        <v>1089</v>
      </c>
      <c r="D6" s="293" t="s">
        <v>546</v>
      </c>
      <c r="E6" s="294" t="s">
        <v>7</v>
      </c>
      <c r="F6" s="295"/>
      <c r="G6" s="296">
        <f>+F6*D6</f>
        <v>0</v>
      </c>
    </row>
    <row r="7" spans="1:12">
      <c r="A7" s="273"/>
      <c r="B7" s="171"/>
      <c r="C7" s="297"/>
      <c r="D7" s="298"/>
      <c r="E7" s="299"/>
      <c r="F7" s="300"/>
      <c r="G7" s="301"/>
    </row>
    <row r="8" spans="1:12" ht="38.25">
      <c r="A8" s="290">
        <v>2</v>
      </c>
      <c r="B8" s="302" t="s">
        <v>1081</v>
      </c>
      <c r="C8" s="292" t="s">
        <v>1090</v>
      </c>
      <c r="D8" s="293" t="s">
        <v>546</v>
      </c>
      <c r="E8" s="294" t="s">
        <v>7</v>
      </c>
      <c r="F8" s="295"/>
      <c r="G8" s="296">
        <f>+F8*D8</f>
        <v>0</v>
      </c>
    </row>
    <row r="9" spans="1:12" ht="14.25">
      <c r="A9" s="303"/>
      <c r="B9" s="304"/>
      <c r="C9" s="305"/>
      <c r="D9" s="306"/>
      <c r="E9" s="307"/>
      <c r="F9" s="308"/>
      <c r="G9" s="301"/>
    </row>
    <row r="10" spans="1:12" ht="102">
      <c r="A10" s="309">
        <v>3</v>
      </c>
      <c r="B10" s="310" t="s">
        <v>1082</v>
      </c>
      <c r="C10" s="311" t="s">
        <v>1083</v>
      </c>
      <c r="D10" s="312">
        <v>1</v>
      </c>
      <c r="E10" s="313" t="s">
        <v>372</v>
      </c>
      <c r="F10" s="282"/>
      <c r="G10" s="296">
        <f>ROUND(D10*F10,2)</f>
        <v>0</v>
      </c>
    </row>
    <row r="11" spans="1:12">
      <c r="A11" s="267"/>
      <c r="B11" s="314"/>
      <c r="C11" s="315"/>
      <c r="D11" s="316"/>
      <c r="E11" s="317"/>
      <c r="F11" s="318"/>
      <c r="G11" s="301"/>
    </row>
    <row r="12" spans="1:12" ht="63.75">
      <c r="A12" s="267">
        <v>4</v>
      </c>
      <c r="B12" s="319" t="s">
        <v>1084</v>
      </c>
      <c r="C12" s="347" t="s">
        <v>1085</v>
      </c>
      <c r="D12" s="348">
        <v>1</v>
      </c>
      <c r="E12" s="349" t="s">
        <v>372</v>
      </c>
      <c r="F12" s="350">
        <v>50400</v>
      </c>
      <c r="G12" s="351">
        <f>ROUND(D12*F12,2)</f>
        <v>50400</v>
      </c>
    </row>
    <row r="13" spans="1:12" ht="76.5">
      <c r="A13" s="320"/>
      <c r="B13" s="310"/>
      <c r="C13" s="352" t="s">
        <v>1086</v>
      </c>
      <c r="D13" s="321"/>
      <c r="E13" s="313"/>
      <c r="F13" s="282"/>
      <c r="G13" s="322"/>
      <c r="L13" s="397"/>
    </row>
    <row r="14" spans="1:12" ht="15.75">
      <c r="A14" s="273"/>
      <c r="B14" s="274"/>
      <c r="C14" s="275"/>
      <c r="D14" s="268"/>
      <c r="E14" s="276"/>
      <c r="F14" s="271"/>
      <c r="G14" s="272"/>
    </row>
    <row r="15" spans="1:12">
      <c r="A15" s="320">
        <v>5</v>
      </c>
      <c r="B15" s="323" t="s">
        <v>161</v>
      </c>
      <c r="C15" s="324" t="s">
        <v>15</v>
      </c>
      <c r="D15" s="280">
        <v>300</v>
      </c>
      <c r="E15" s="325" t="s">
        <v>3</v>
      </c>
      <c r="F15" s="326"/>
      <c r="G15" s="283">
        <f>(D15*F15)</f>
        <v>0</v>
      </c>
    </row>
    <row r="16" spans="1:12">
      <c r="A16" s="273"/>
      <c r="B16" s="327"/>
      <c r="C16" s="328"/>
      <c r="D16" s="268"/>
      <c r="E16" s="276"/>
      <c r="F16" s="329"/>
      <c r="G16" s="272"/>
    </row>
    <row r="17" spans="1:7">
      <c r="A17" s="320">
        <v>6</v>
      </c>
      <c r="B17" s="323" t="s">
        <v>162</v>
      </c>
      <c r="C17" s="324" t="s">
        <v>163</v>
      </c>
      <c r="D17" s="280">
        <v>150</v>
      </c>
      <c r="E17" s="325" t="s">
        <v>3</v>
      </c>
      <c r="F17" s="326"/>
      <c r="G17" s="283">
        <f>(D17*F17)</f>
        <v>0</v>
      </c>
    </row>
    <row r="18" spans="1:7">
      <c r="A18" s="267"/>
      <c r="B18" s="330"/>
      <c r="C18" s="331"/>
      <c r="D18" s="268"/>
      <c r="E18" s="270"/>
      <c r="F18" s="332"/>
      <c r="G18" s="272"/>
    </row>
    <row r="19" spans="1:7" ht="15.75" customHeight="1">
      <c r="A19" s="320">
        <v>7</v>
      </c>
      <c r="B19" s="333"/>
      <c r="C19" s="353" t="s">
        <v>1092</v>
      </c>
      <c r="D19" s="354">
        <v>1</v>
      </c>
      <c r="E19" s="325" t="s">
        <v>372</v>
      </c>
      <c r="F19" s="326"/>
      <c r="G19" s="283">
        <f>(D19*F19)</f>
        <v>0</v>
      </c>
    </row>
    <row r="20" spans="1:7">
      <c r="A20" s="267"/>
      <c r="B20" s="330"/>
      <c r="C20" s="331"/>
      <c r="D20" s="268"/>
      <c r="E20" s="270"/>
      <c r="F20" s="332"/>
      <c r="G20" s="272"/>
    </row>
    <row r="21" spans="1:7" ht="38.25">
      <c r="A21" s="320">
        <v>8</v>
      </c>
      <c r="B21" s="333"/>
      <c r="C21" s="392" t="s">
        <v>1088</v>
      </c>
      <c r="D21" s="280">
        <v>1</v>
      </c>
      <c r="E21" s="325" t="s">
        <v>372</v>
      </c>
      <c r="F21" s="326"/>
      <c r="G21" s="283">
        <f>(D21*F21)</f>
        <v>0</v>
      </c>
    </row>
    <row r="22" spans="1:7">
      <c r="A22" s="267"/>
      <c r="B22" s="394"/>
      <c r="C22" s="395"/>
      <c r="D22" s="268"/>
      <c r="E22" s="270"/>
      <c r="F22" s="332"/>
      <c r="G22" s="272"/>
    </row>
    <row r="23" spans="1:7" ht="66.75" customHeight="1">
      <c r="A23" s="320">
        <v>9</v>
      </c>
      <c r="B23" s="333" t="s">
        <v>1087</v>
      </c>
      <c r="C23" s="393" t="s">
        <v>1108</v>
      </c>
      <c r="D23" s="280">
        <v>1</v>
      </c>
      <c r="E23" s="325" t="s">
        <v>372</v>
      </c>
      <c r="F23" s="326"/>
      <c r="G23" s="283">
        <f>(D23*F23)</f>
        <v>0</v>
      </c>
    </row>
    <row r="24" spans="1:7">
      <c r="A24" s="267"/>
      <c r="B24" s="394"/>
      <c r="C24" s="395"/>
      <c r="D24" s="268"/>
      <c r="E24" s="270"/>
      <c r="F24" s="332"/>
      <c r="G24" s="272"/>
    </row>
    <row r="25" spans="1:7" ht="72.75" customHeight="1">
      <c r="A25" s="320">
        <v>10</v>
      </c>
      <c r="B25" s="333" t="s">
        <v>1105</v>
      </c>
      <c r="C25" s="396" t="s">
        <v>1109</v>
      </c>
      <c r="D25" s="280">
        <v>1</v>
      </c>
      <c r="E25" s="325" t="s">
        <v>372</v>
      </c>
      <c r="F25" s="326"/>
      <c r="G25" s="283">
        <f>(D25*F25)</f>
        <v>0</v>
      </c>
    </row>
    <row r="26" spans="1:7" ht="13.5" thickBot="1">
      <c r="A26" s="334"/>
      <c r="B26" s="335"/>
      <c r="C26" s="336"/>
      <c r="D26" s="337"/>
      <c r="E26" s="338"/>
      <c r="F26" s="339"/>
      <c r="G26" s="340"/>
    </row>
    <row r="27" spans="1:7" ht="13.5" thickTop="1">
      <c r="A27" s="267"/>
      <c r="B27" s="268"/>
      <c r="C27" s="269"/>
      <c r="D27" s="268"/>
      <c r="E27" s="270"/>
      <c r="F27" s="271"/>
      <c r="G27" s="272"/>
    </row>
    <row r="28" spans="1:7" ht="15" customHeight="1" thickBot="1">
      <c r="A28" s="341"/>
      <c r="B28" s="342"/>
      <c r="C28" s="343" t="s">
        <v>1091</v>
      </c>
      <c r="D28" s="342"/>
      <c r="E28" s="344"/>
      <c r="F28" s="345"/>
      <c r="G28" s="346">
        <f>SUM(G6:G26)</f>
        <v>50400</v>
      </c>
    </row>
  </sheetData>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D17"/>
  <sheetViews>
    <sheetView view="pageBreakPreview" zoomScaleNormal="100" zoomScaleSheetLayoutView="100" workbookViewId="0">
      <selection activeCell="H28" sqref="H28"/>
    </sheetView>
  </sheetViews>
  <sheetFormatPr defaultRowHeight="12.75"/>
  <cols>
    <col min="1" max="1" width="11.85546875" customWidth="1"/>
    <col min="2" max="2" width="31.85546875" customWidth="1"/>
    <col min="3" max="3" width="25.7109375" customWidth="1"/>
    <col min="4" max="4" width="23.140625" customWidth="1"/>
  </cols>
  <sheetData>
    <row r="2" spans="1:4" ht="18.75">
      <c r="A2" s="479" t="s">
        <v>742</v>
      </c>
      <c r="B2" s="480"/>
      <c r="C2" s="480"/>
      <c r="D2" s="481"/>
    </row>
    <row r="3" spans="1:4" ht="15">
      <c r="A3" s="482"/>
      <c r="B3" s="482"/>
      <c r="C3" s="482"/>
      <c r="D3" s="482"/>
    </row>
    <row r="4" spans="1:4" ht="15">
      <c r="A4" s="483"/>
      <c r="B4" s="483"/>
      <c r="C4" s="483"/>
      <c r="D4" s="483"/>
    </row>
    <row r="6" spans="1:4" ht="13.5" thickBot="1"/>
    <row r="7" spans="1:4" ht="15.75" thickBot="1">
      <c r="A7" s="473" t="s">
        <v>1095</v>
      </c>
      <c r="B7" s="474"/>
      <c r="C7" s="474"/>
      <c r="D7" s="475"/>
    </row>
    <row r="8" spans="1:4" ht="15.75" thickBot="1">
      <c r="A8" s="355" t="s">
        <v>17</v>
      </c>
      <c r="B8" s="356"/>
      <c r="C8" s="357"/>
      <c r="D8" s="358"/>
    </row>
    <row r="9" spans="1:4" ht="14.25">
      <c r="A9" s="8" t="s">
        <v>1</v>
      </c>
      <c r="B9" s="9" t="s">
        <v>1060</v>
      </c>
      <c r="C9" s="10"/>
      <c r="D9" s="11">
        <f>' Kolesarska steza D8'!F365</f>
        <v>0</v>
      </c>
    </row>
    <row r="10" spans="1:4" ht="14.25">
      <c r="A10" s="13" t="s">
        <v>6</v>
      </c>
      <c r="B10" s="14" t="s">
        <v>1061</v>
      </c>
      <c r="C10" s="15"/>
      <c r="D10" s="16">
        <f>'Prestavitev ceste'!F238</f>
        <v>0</v>
      </c>
    </row>
    <row r="11" spans="1:4" ht="14.25">
      <c r="A11" s="17" t="s">
        <v>8</v>
      </c>
      <c r="B11" s="18" t="s">
        <v>1062</v>
      </c>
      <c r="C11" s="19"/>
      <c r="D11" s="20">
        <f>'Brv za kolesarje'!F12</f>
        <v>0</v>
      </c>
    </row>
    <row r="12" spans="1:4" ht="14.25">
      <c r="A12" s="17" t="s">
        <v>9</v>
      </c>
      <c r="B12" s="18" t="s">
        <v>1063</v>
      </c>
      <c r="C12" s="19"/>
      <c r="D12" s="20">
        <f>'Podporne konstrukcije'!F128</f>
        <v>0</v>
      </c>
    </row>
    <row r="13" spans="1:4" ht="14.25">
      <c r="A13" s="17" t="s">
        <v>11</v>
      </c>
      <c r="B13" s="18" t="s">
        <v>1064</v>
      </c>
      <c r="C13" s="19"/>
      <c r="D13" s="20">
        <f>VGU!F122</f>
        <v>0</v>
      </c>
    </row>
    <row r="14" spans="1:4" ht="15.75">
      <c r="A14" s="36" t="s">
        <v>1066</v>
      </c>
      <c r="B14" s="37"/>
      <c r="C14" s="38"/>
      <c r="D14" s="39">
        <f>SUM(D5:D13)</f>
        <v>0</v>
      </c>
    </row>
    <row r="15" spans="1:4" ht="15">
      <c r="A15" s="27" t="s">
        <v>10</v>
      </c>
      <c r="B15" s="28"/>
      <c r="C15" s="28"/>
      <c r="D15" s="29">
        <f>D14*0.22</f>
        <v>0</v>
      </c>
    </row>
    <row r="16" spans="1:4" ht="16.5" thickBot="1">
      <c r="A16" s="30" t="s">
        <v>18</v>
      </c>
      <c r="B16" s="31"/>
      <c r="C16" s="31"/>
      <c r="D16" s="32">
        <f>D14*1.22</f>
        <v>0</v>
      </c>
    </row>
    <row r="17" ht="13.5" thickTop="1"/>
  </sheetData>
  <mergeCells count="4">
    <mergeCell ref="A2:D2"/>
    <mergeCell ref="A3:D3"/>
    <mergeCell ref="A4:D4"/>
    <mergeCell ref="A7:D7"/>
  </mergeCell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367"/>
  <sheetViews>
    <sheetView view="pageBreakPreview" topLeftCell="A289" zoomScaleNormal="100" zoomScaleSheetLayoutView="100" workbookViewId="0">
      <selection activeCell="O335" sqref="O335"/>
    </sheetView>
  </sheetViews>
  <sheetFormatPr defaultRowHeight="12.75"/>
  <cols>
    <col min="1" max="1" width="6.140625" customWidth="1"/>
    <col min="2" max="2" width="31.7109375" customWidth="1"/>
    <col min="4" max="5" width="13.28515625" customWidth="1"/>
    <col min="6" max="6" width="13.7109375" customWidth="1"/>
  </cols>
  <sheetData>
    <row r="1" spans="1:6">
      <c r="A1" s="172"/>
      <c r="B1" s="381" t="s">
        <v>1099</v>
      </c>
      <c r="C1" s="382"/>
      <c r="D1" s="387"/>
      <c r="E1" s="175"/>
      <c r="F1" s="175"/>
    </row>
    <row r="2" spans="1:6">
      <c r="A2" s="172"/>
      <c r="B2" s="381" t="s">
        <v>461</v>
      </c>
      <c r="C2" s="382"/>
      <c r="D2" s="387"/>
      <c r="E2" s="175"/>
      <c r="F2" s="175"/>
    </row>
    <row r="3" spans="1:6">
      <c r="A3" s="172"/>
      <c r="B3" s="173"/>
      <c r="C3" s="174"/>
      <c r="D3" s="176"/>
      <c r="E3" s="175"/>
      <c r="F3" s="175"/>
    </row>
    <row r="4" spans="1:6">
      <c r="A4" s="172"/>
      <c r="B4" s="381" t="s">
        <v>743</v>
      </c>
      <c r="C4" s="382"/>
      <c r="D4" s="387"/>
      <c r="E4" s="175"/>
      <c r="F4" s="175"/>
    </row>
    <row r="5" spans="1:6">
      <c r="A5" s="172"/>
      <c r="B5" s="173"/>
      <c r="C5" s="174"/>
      <c r="D5" s="176"/>
      <c r="E5" s="175"/>
      <c r="F5" s="175"/>
    </row>
    <row r="6" spans="1:6">
      <c r="A6" s="180" t="s">
        <v>439</v>
      </c>
      <c r="B6" s="178" t="s">
        <v>440</v>
      </c>
      <c r="C6" s="178"/>
      <c r="D6" s="181"/>
      <c r="E6" s="179"/>
      <c r="F6" s="179"/>
    </row>
    <row r="7" spans="1:6">
      <c r="A7" s="180"/>
      <c r="B7" s="182" t="s">
        <v>441</v>
      </c>
      <c r="C7" s="178"/>
      <c r="D7" s="181"/>
      <c r="E7" s="179"/>
      <c r="F7" s="179"/>
    </row>
    <row r="8" spans="1:6">
      <c r="A8" s="180"/>
      <c r="B8" s="182" t="s">
        <v>442</v>
      </c>
      <c r="C8" s="178"/>
      <c r="D8" s="181"/>
      <c r="E8" s="179"/>
      <c r="F8" s="179"/>
    </row>
    <row r="9" spans="1:6">
      <c r="A9" s="180"/>
      <c r="B9" s="182" t="s">
        <v>443</v>
      </c>
      <c r="C9" s="178"/>
      <c r="D9" s="181"/>
      <c r="E9" s="179"/>
      <c r="F9" s="179"/>
    </row>
    <row r="10" spans="1:6">
      <c r="A10" s="172"/>
      <c r="B10" s="173"/>
      <c r="C10" s="174"/>
      <c r="D10" s="176"/>
      <c r="E10" s="175"/>
      <c r="F10" s="175"/>
    </row>
    <row r="11" spans="1:6">
      <c r="A11" s="177" t="s">
        <v>444</v>
      </c>
      <c r="B11" s="173" t="s">
        <v>466</v>
      </c>
      <c r="C11" s="174"/>
      <c r="D11" s="176"/>
      <c r="E11" s="175"/>
      <c r="F11" s="175"/>
    </row>
    <row r="12" spans="1:6">
      <c r="A12" s="177"/>
      <c r="B12" s="173"/>
      <c r="C12" s="174"/>
      <c r="D12" s="175"/>
      <c r="E12" s="175"/>
      <c r="F12" s="175"/>
    </row>
    <row r="13" spans="1:6">
      <c r="A13" s="180"/>
      <c r="B13" s="178" t="s">
        <v>32</v>
      </c>
      <c r="C13" s="178"/>
      <c r="D13" s="175"/>
      <c r="E13" s="179"/>
      <c r="F13" s="179"/>
    </row>
    <row r="14" spans="1:6">
      <c r="A14" s="180" t="s">
        <v>447</v>
      </c>
      <c r="B14" s="178" t="s">
        <v>744</v>
      </c>
      <c r="C14" s="178"/>
      <c r="D14" s="175"/>
      <c r="E14" s="179"/>
      <c r="F14" s="179"/>
    </row>
    <row r="15" spans="1:6">
      <c r="A15" s="180"/>
      <c r="B15" s="178" t="s">
        <v>745</v>
      </c>
      <c r="C15" s="178"/>
      <c r="D15" s="175"/>
      <c r="E15" s="179"/>
      <c r="F15" s="179"/>
    </row>
    <row r="16" spans="1:6">
      <c r="A16" s="180"/>
      <c r="B16" s="178" t="s">
        <v>746</v>
      </c>
      <c r="C16" s="178" t="s">
        <v>4</v>
      </c>
      <c r="D16" s="175">
        <v>615</v>
      </c>
      <c r="E16" s="179"/>
      <c r="F16" s="179">
        <f>D16*E16</f>
        <v>0</v>
      </c>
    </row>
    <row r="17" spans="1:6">
      <c r="A17" s="180"/>
      <c r="B17" s="178"/>
      <c r="C17" s="178"/>
      <c r="D17" s="175"/>
      <c r="E17" s="179"/>
      <c r="F17" s="179"/>
    </row>
    <row r="18" spans="1:6">
      <c r="A18" s="180"/>
      <c r="B18" s="178" t="s">
        <v>329</v>
      </c>
      <c r="C18" s="178"/>
      <c r="D18" s="175"/>
      <c r="E18" s="179"/>
      <c r="F18" s="179"/>
    </row>
    <row r="19" spans="1:6">
      <c r="A19" s="180" t="s">
        <v>448</v>
      </c>
      <c r="B19" s="178" t="s">
        <v>744</v>
      </c>
      <c r="C19" s="178"/>
      <c r="D19" s="175"/>
      <c r="E19" s="179"/>
      <c r="F19" s="179"/>
    </row>
    <row r="20" spans="1:6">
      <c r="A20" s="180"/>
      <c r="B20" s="178" t="s">
        <v>747</v>
      </c>
      <c r="C20" s="178"/>
      <c r="D20" s="175"/>
      <c r="E20" s="179"/>
      <c r="F20" s="179"/>
    </row>
    <row r="21" spans="1:6">
      <c r="A21" s="180"/>
      <c r="B21" s="178" t="s">
        <v>748</v>
      </c>
      <c r="C21" s="178" t="s">
        <v>4</v>
      </c>
      <c r="D21" s="175">
        <v>615</v>
      </c>
      <c r="E21" s="179"/>
      <c r="F21" s="179">
        <f>D21*E21</f>
        <v>0</v>
      </c>
    </row>
    <row r="22" spans="1:6">
      <c r="A22" s="180"/>
      <c r="B22" s="178"/>
      <c r="C22" s="178"/>
      <c r="D22" s="175"/>
      <c r="E22" s="179"/>
      <c r="F22" s="179"/>
    </row>
    <row r="23" spans="1:6">
      <c r="A23" s="180"/>
      <c r="B23" s="178" t="s">
        <v>36</v>
      </c>
      <c r="C23" s="178"/>
      <c r="D23" s="175"/>
      <c r="E23" s="179"/>
      <c r="F23" s="179"/>
    </row>
    <row r="24" spans="1:6">
      <c r="A24" s="180" t="s">
        <v>449</v>
      </c>
      <c r="B24" s="178" t="s">
        <v>749</v>
      </c>
      <c r="C24" s="178"/>
      <c r="D24" s="175"/>
      <c r="E24" s="179"/>
      <c r="F24" s="179"/>
    </row>
    <row r="25" spans="1:6">
      <c r="A25" s="180"/>
      <c r="B25" s="178" t="s">
        <v>750</v>
      </c>
      <c r="C25" s="178"/>
      <c r="D25" s="175"/>
      <c r="E25" s="179"/>
      <c r="F25" s="179"/>
    </row>
    <row r="26" spans="1:6">
      <c r="A26" s="180"/>
      <c r="B26" s="178" t="s">
        <v>746</v>
      </c>
      <c r="C26" s="178" t="s">
        <v>7</v>
      </c>
      <c r="D26" s="175">
        <v>31</v>
      </c>
      <c r="E26" s="179"/>
      <c r="F26" s="179">
        <f>D26*E26</f>
        <v>0</v>
      </c>
    </row>
    <row r="27" spans="1:6">
      <c r="A27" s="177"/>
      <c r="B27" s="173"/>
      <c r="C27" s="174"/>
      <c r="D27" s="175"/>
      <c r="E27" s="175"/>
      <c r="F27" s="175"/>
    </row>
    <row r="28" spans="1:6">
      <c r="A28" s="180"/>
      <c r="B28" s="178" t="s">
        <v>340</v>
      </c>
      <c r="C28" s="178"/>
      <c r="D28" s="175"/>
      <c r="E28" s="179"/>
      <c r="F28" s="179"/>
    </row>
    <row r="29" spans="1:6">
      <c r="A29" s="180" t="s">
        <v>450</v>
      </c>
      <c r="B29" s="178" t="s">
        <v>751</v>
      </c>
      <c r="C29" s="178"/>
      <c r="D29" s="176"/>
      <c r="E29" s="179"/>
      <c r="F29" s="179"/>
    </row>
    <row r="30" spans="1:6">
      <c r="A30" s="180"/>
      <c r="B30" s="178" t="s">
        <v>752</v>
      </c>
      <c r="C30" s="178"/>
      <c r="D30" s="176"/>
      <c r="E30" s="179"/>
      <c r="F30" s="179"/>
    </row>
    <row r="31" spans="1:6">
      <c r="A31" s="180"/>
      <c r="B31" s="178" t="s">
        <v>753</v>
      </c>
      <c r="C31" s="178"/>
      <c r="D31" s="175"/>
      <c r="E31" s="179"/>
      <c r="F31" s="179"/>
    </row>
    <row r="32" spans="1:6">
      <c r="A32" s="180"/>
      <c r="B32" s="188" t="s">
        <v>754</v>
      </c>
      <c r="C32" s="178" t="s">
        <v>5</v>
      </c>
      <c r="D32" s="175">
        <v>700</v>
      </c>
      <c r="E32" s="179"/>
      <c r="F32" s="179">
        <f>D32*E32</f>
        <v>0</v>
      </c>
    </row>
    <row r="33" spans="1:6">
      <c r="A33" s="180"/>
      <c r="B33" s="178"/>
      <c r="C33" s="178"/>
      <c r="D33" s="175"/>
      <c r="E33" s="179"/>
      <c r="F33" s="179"/>
    </row>
    <row r="34" spans="1:6">
      <c r="A34" s="180"/>
      <c r="B34" s="178" t="s">
        <v>42</v>
      </c>
      <c r="C34" s="178"/>
      <c r="D34" s="175"/>
      <c r="E34" s="179"/>
      <c r="F34" s="179"/>
    </row>
    <row r="35" spans="1:6">
      <c r="A35" s="180" t="s">
        <v>480</v>
      </c>
      <c r="B35" s="178" t="s">
        <v>755</v>
      </c>
      <c r="C35" s="178"/>
      <c r="D35" s="175"/>
      <c r="E35" s="179"/>
      <c r="F35" s="179"/>
    </row>
    <row r="36" spans="1:6">
      <c r="A36" s="180"/>
      <c r="B36" s="178" t="s">
        <v>756</v>
      </c>
      <c r="C36" s="178"/>
      <c r="D36" s="175"/>
      <c r="E36" s="179"/>
      <c r="F36" s="179"/>
    </row>
    <row r="37" spans="1:6">
      <c r="A37" s="180"/>
      <c r="B37" s="178" t="s">
        <v>757</v>
      </c>
      <c r="C37" s="178"/>
      <c r="D37" s="175"/>
      <c r="E37" s="179"/>
      <c r="F37" s="179"/>
    </row>
    <row r="38" spans="1:6">
      <c r="A38" s="180"/>
      <c r="B38" s="188" t="s">
        <v>754</v>
      </c>
      <c r="C38" s="178" t="s">
        <v>7</v>
      </c>
      <c r="D38" s="175">
        <v>50</v>
      </c>
      <c r="E38" s="179"/>
      <c r="F38" s="179">
        <f>D38*E38</f>
        <v>0</v>
      </c>
    </row>
    <row r="39" spans="1:6">
      <c r="A39" s="180"/>
      <c r="B39" s="178"/>
      <c r="C39" s="178"/>
      <c r="D39" s="175"/>
      <c r="E39" s="179"/>
      <c r="F39" s="179"/>
    </row>
    <row r="40" spans="1:6">
      <c r="A40" s="180"/>
      <c r="B40" s="178" t="s">
        <v>758</v>
      </c>
      <c r="C40" s="178"/>
      <c r="D40" s="175"/>
      <c r="E40" s="179"/>
      <c r="F40" s="179"/>
    </row>
    <row r="41" spans="1:6">
      <c r="A41" s="180" t="s">
        <v>759</v>
      </c>
      <c r="B41" s="178" t="s">
        <v>760</v>
      </c>
      <c r="C41" s="178"/>
      <c r="D41" s="175"/>
      <c r="E41" s="179"/>
      <c r="F41" s="179"/>
    </row>
    <row r="42" spans="1:6">
      <c r="A42" s="180"/>
      <c r="B42" s="178" t="s">
        <v>761</v>
      </c>
      <c r="C42" s="178"/>
      <c r="D42" s="175"/>
      <c r="E42" s="179"/>
      <c r="F42" s="179"/>
    </row>
    <row r="43" spans="1:6">
      <c r="A43" s="180"/>
      <c r="B43" s="188" t="s">
        <v>754</v>
      </c>
      <c r="C43" s="178" t="s">
        <v>7</v>
      </c>
      <c r="D43" s="175">
        <v>50</v>
      </c>
      <c r="E43" s="179"/>
      <c r="F43" s="179">
        <f>D43*E43</f>
        <v>0</v>
      </c>
    </row>
    <row r="44" spans="1:6">
      <c r="A44" s="180"/>
      <c r="B44" s="178"/>
      <c r="C44" s="178"/>
      <c r="D44" s="175"/>
      <c r="E44" s="179"/>
      <c r="F44" s="179"/>
    </row>
    <row r="45" spans="1:6">
      <c r="A45" s="180"/>
      <c r="B45" s="178" t="s">
        <v>51</v>
      </c>
      <c r="C45" s="178"/>
      <c r="D45" s="176"/>
      <c r="E45" s="179"/>
      <c r="F45" s="179"/>
    </row>
    <row r="46" spans="1:6">
      <c r="A46" s="180" t="s">
        <v>762</v>
      </c>
      <c r="B46" s="178" t="s">
        <v>763</v>
      </c>
      <c r="C46" s="178"/>
      <c r="D46" s="176"/>
      <c r="E46" s="179"/>
      <c r="F46" s="179"/>
    </row>
    <row r="47" spans="1:6">
      <c r="A47" s="180"/>
      <c r="B47" s="178" t="s">
        <v>764</v>
      </c>
      <c r="C47" s="178"/>
      <c r="D47" s="176"/>
      <c r="E47" s="179"/>
      <c r="F47" s="179"/>
    </row>
    <row r="48" spans="1:6">
      <c r="A48" s="180"/>
      <c r="B48" s="188" t="s">
        <v>765</v>
      </c>
      <c r="C48" s="178" t="s">
        <v>7</v>
      </c>
      <c r="D48" s="175">
        <v>3</v>
      </c>
      <c r="E48" s="179"/>
      <c r="F48" s="179">
        <f>D48*E48</f>
        <v>0</v>
      </c>
    </row>
    <row r="49" spans="1:6">
      <c r="A49" s="180"/>
      <c r="B49" s="178"/>
      <c r="C49" s="178"/>
      <c r="D49" s="176"/>
      <c r="E49" s="179"/>
      <c r="F49" s="179"/>
    </row>
    <row r="50" spans="1:6">
      <c r="A50" s="180"/>
      <c r="B50" s="178" t="s">
        <v>57</v>
      </c>
      <c r="C50" s="178"/>
      <c r="D50" s="176"/>
      <c r="E50" s="179"/>
      <c r="F50" s="179"/>
    </row>
    <row r="51" spans="1:6">
      <c r="A51" s="180" t="s">
        <v>766</v>
      </c>
      <c r="B51" s="178" t="s">
        <v>767</v>
      </c>
      <c r="C51" s="178"/>
      <c r="D51" s="176"/>
      <c r="E51" s="179"/>
      <c r="F51" s="179"/>
    </row>
    <row r="52" spans="1:6">
      <c r="A52" s="180"/>
      <c r="B52" s="188" t="s">
        <v>765</v>
      </c>
      <c r="C52" s="178" t="s">
        <v>58</v>
      </c>
      <c r="D52" s="175">
        <v>220</v>
      </c>
      <c r="E52" s="179"/>
      <c r="F52" s="179">
        <f>D52*E52</f>
        <v>0</v>
      </c>
    </row>
    <row r="53" spans="1:6">
      <c r="A53" s="180"/>
      <c r="B53" s="178"/>
      <c r="C53" s="178"/>
      <c r="D53" s="176"/>
      <c r="E53" s="179"/>
      <c r="F53" s="179"/>
    </row>
    <row r="54" spans="1:6">
      <c r="A54" s="180" t="s">
        <v>768</v>
      </c>
      <c r="B54" s="178" t="s">
        <v>60</v>
      </c>
      <c r="C54" s="178"/>
      <c r="D54" s="176"/>
      <c r="E54" s="179"/>
      <c r="F54" s="179"/>
    </row>
    <row r="55" spans="1:6">
      <c r="A55" s="180"/>
      <c r="B55" s="178" t="s">
        <v>61</v>
      </c>
      <c r="C55" s="178"/>
      <c r="D55" s="176"/>
      <c r="E55" s="179"/>
      <c r="F55" s="179"/>
    </row>
    <row r="56" spans="1:6">
      <c r="A56" s="180"/>
      <c r="B56" s="188" t="s">
        <v>765</v>
      </c>
      <c r="C56" s="178" t="s">
        <v>7</v>
      </c>
      <c r="D56" s="175">
        <v>40</v>
      </c>
      <c r="E56" s="179"/>
      <c r="F56" s="179">
        <f>D56*E56</f>
        <v>0</v>
      </c>
    </row>
    <row r="57" spans="1:6">
      <c r="A57" s="180"/>
      <c r="B57" s="188"/>
      <c r="C57" s="178"/>
      <c r="D57" s="176"/>
      <c r="E57" s="179"/>
      <c r="F57" s="179"/>
    </row>
    <row r="58" spans="1:6">
      <c r="A58" s="180"/>
      <c r="B58" s="178" t="s">
        <v>331</v>
      </c>
      <c r="C58" s="178"/>
      <c r="D58" s="176"/>
      <c r="E58" s="179"/>
      <c r="F58" s="179"/>
    </row>
    <row r="59" spans="1:6">
      <c r="A59" s="180" t="s">
        <v>769</v>
      </c>
      <c r="B59" s="178" t="s">
        <v>770</v>
      </c>
      <c r="C59" s="178"/>
      <c r="D59" s="176"/>
      <c r="E59" s="179"/>
      <c r="F59" s="179"/>
    </row>
    <row r="60" spans="1:6">
      <c r="A60" s="180"/>
      <c r="B60" s="178" t="s">
        <v>771</v>
      </c>
      <c r="C60" s="178"/>
      <c r="D60" s="176"/>
      <c r="E60" s="179"/>
      <c r="F60" s="179"/>
    </row>
    <row r="61" spans="1:6">
      <c r="A61" s="180"/>
      <c r="B61" s="188" t="s">
        <v>754</v>
      </c>
      <c r="C61" s="178" t="s">
        <v>5</v>
      </c>
      <c r="D61" s="175">
        <v>100</v>
      </c>
      <c r="E61" s="179"/>
      <c r="F61" s="179">
        <f>D61*E61</f>
        <v>0</v>
      </c>
    </row>
    <row r="62" spans="1:6">
      <c r="A62" s="180"/>
      <c r="B62" s="188"/>
      <c r="C62" s="178"/>
      <c r="D62" s="176"/>
      <c r="E62" s="179"/>
      <c r="F62" s="179"/>
    </row>
    <row r="63" spans="1:6">
      <c r="A63" s="180"/>
      <c r="B63" s="178" t="s">
        <v>772</v>
      </c>
      <c r="C63" s="178"/>
      <c r="D63" s="176"/>
      <c r="E63" s="179"/>
      <c r="F63" s="179"/>
    </row>
    <row r="64" spans="1:6">
      <c r="A64" s="180" t="s">
        <v>773</v>
      </c>
      <c r="B64" s="178" t="s">
        <v>774</v>
      </c>
      <c r="C64" s="178"/>
      <c r="D64" s="176"/>
      <c r="E64" s="179"/>
      <c r="F64" s="179"/>
    </row>
    <row r="65" spans="1:6">
      <c r="A65" s="180"/>
      <c r="B65" s="178" t="s">
        <v>775</v>
      </c>
      <c r="C65" s="178"/>
      <c r="D65" s="176"/>
      <c r="E65" s="179"/>
      <c r="F65" s="179"/>
    </row>
    <row r="66" spans="1:6">
      <c r="A66" s="180"/>
      <c r="B66" s="188" t="s">
        <v>776</v>
      </c>
      <c r="C66" s="178"/>
      <c r="D66" s="176"/>
      <c r="E66" s="179"/>
      <c r="F66" s="179"/>
    </row>
    <row r="67" spans="1:6">
      <c r="A67" s="180"/>
      <c r="B67" s="188" t="s">
        <v>754</v>
      </c>
      <c r="C67" s="178" t="s">
        <v>5</v>
      </c>
      <c r="D67" s="175">
        <v>20</v>
      </c>
      <c r="E67" s="179"/>
      <c r="F67" s="179">
        <f>D67*E67</f>
        <v>0</v>
      </c>
    </row>
    <row r="68" spans="1:6">
      <c r="A68" s="180"/>
      <c r="B68" s="178"/>
      <c r="C68" s="178"/>
      <c r="D68" s="176"/>
      <c r="E68" s="179"/>
      <c r="F68" s="179"/>
    </row>
    <row r="69" spans="1:6">
      <c r="A69" s="180"/>
      <c r="B69" s="178" t="s">
        <v>777</v>
      </c>
      <c r="C69" s="178"/>
      <c r="D69" s="176"/>
      <c r="E69" s="179"/>
      <c r="F69" s="179"/>
    </row>
    <row r="70" spans="1:6">
      <c r="A70" s="180" t="s">
        <v>778</v>
      </c>
      <c r="B70" s="178" t="s">
        <v>779</v>
      </c>
      <c r="C70" s="178"/>
      <c r="D70" s="176"/>
      <c r="E70" s="179"/>
      <c r="F70" s="179"/>
    </row>
    <row r="71" spans="1:6">
      <c r="A71" s="180"/>
      <c r="B71" s="178" t="s">
        <v>780</v>
      </c>
      <c r="C71" s="178"/>
      <c r="D71" s="176"/>
      <c r="E71" s="179"/>
      <c r="F71" s="179"/>
    </row>
    <row r="72" spans="1:6">
      <c r="A72" s="180"/>
      <c r="B72" s="188" t="s">
        <v>781</v>
      </c>
      <c r="C72" s="178" t="s">
        <v>58</v>
      </c>
      <c r="D72" s="175">
        <v>50</v>
      </c>
      <c r="E72" s="179"/>
      <c r="F72" s="179">
        <f>D72*E72</f>
        <v>0</v>
      </c>
    </row>
    <row r="73" spans="1:6">
      <c r="A73" s="180"/>
      <c r="B73" s="178"/>
      <c r="C73" s="178"/>
      <c r="D73" s="176"/>
      <c r="E73" s="179"/>
      <c r="F73" s="179"/>
    </row>
    <row r="74" spans="1:6">
      <c r="A74" s="180"/>
      <c r="B74" s="178" t="s">
        <v>782</v>
      </c>
      <c r="C74" s="178"/>
      <c r="D74" s="176"/>
      <c r="E74" s="179"/>
      <c r="F74" s="179"/>
    </row>
    <row r="75" spans="1:6">
      <c r="A75" s="180" t="s">
        <v>783</v>
      </c>
      <c r="B75" s="178" t="s">
        <v>784</v>
      </c>
      <c r="C75" s="178"/>
      <c r="D75" s="176"/>
      <c r="E75" s="179"/>
      <c r="F75" s="179"/>
    </row>
    <row r="76" spans="1:6">
      <c r="A76" s="180"/>
      <c r="B76" s="178" t="s">
        <v>785</v>
      </c>
      <c r="C76" s="178"/>
      <c r="D76" s="176"/>
      <c r="E76" s="179"/>
      <c r="F76" s="179"/>
    </row>
    <row r="77" spans="1:6">
      <c r="A77" s="180"/>
      <c r="B77" s="188" t="s">
        <v>754</v>
      </c>
      <c r="C77" s="178" t="s">
        <v>58</v>
      </c>
      <c r="D77" s="175">
        <v>10</v>
      </c>
      <c r="E77" s="179"/>
      <c r="F77" s="179">
        <f>D77*E77</f>
        <v>0</v>
      </c>
    </row>
    <row r="78" spans="1:6" ht="13.5" thickBot="1">
      <c r="A78" s="180"/>
      <c r="B78" s="178"/>
      <c r="C78" s="178"/>
      <c r="D78" s="181"/>
      <c r="E78" s="179"/>
      <c r="F78" s="179"/>
    </row>
    <row r="79" spans="1:6" ht="13.5" thickBot="1">
      <c r="A79" s="177"/>
      <c r="B79" s="183" t="s">
        <v>484</v>
      </c>
      <c r="C79" s="184"/>
      <c r="D79" s="185"/>
      <c r="E79" s="186"/>
      <c r="F79" s="187">
        <f>SUM(F11:F78)</f>
        <v>0</v>
      </c>
    </row>
    <row r="80" spans="1:6">
      <c r="A80" s="177"/>
      <c r="B80" s="178"/>
      <c r="C80" s="174"/>
      <c r="D80" s="176"/>
      <c r="E80" s="175"/>
      <c r="F80" s="179"/>
    </row>
    <row r="81" spans="1:6">
      <c r="A81" s="177" t="s">
        <v>452</v>
      </c>
      <c r="B81" s="173" t="s">
        <v>485</v>
      </c>
      <c r="C81" s="174"/>
      <c r="D81" s="176"/>
      <c r="E81" s="175"/>
      <c r="F81" s="179"/>
    </row>
    <row r="82" spans="1:6">
      <c r="A82" s="177"/>
      <c r="B82" s="173"/>
      <c r="C82" s="174"/>
      <c r="D82" s="176"/>
      <c r="E82" s="175"/>
      <c r="F82" s="179"/>
    </row>
    <row r="83" spans="1:6">
      <c r="A83" s="180"/>
      <c r="B83" s="178" t="s">
        <v>239</v>
      </c>
      <c r="C83" s="178"/>
      <c r="D83" s="181"/>
      <c r="E83" s="179"/>
      <c r="F83" s="179"/>
    </row>
    <row r="84" spans="1:6">
      <c r="A84" s="180" t="s">
        <v>454</v>
      </c>
      <c r="B84" s="178" t="s">
        <v>786</v>
      </c>
      <c r="C84" s="178"/>
      <c r="D84" s="181"/>
      <c r="E84" s="179"/>
      <c r="F84" s="179"/>
    </row>
    <row r="85" spans="1:6">
      <c r="A85" s="180"/>
      <c r="B85" s="178" t="s">
        <v>787</v>
      </c>
      <c r="C85" s="178"/>
      <c r="D85" s="181"/>
      <c r="E85" s="179"/>
      <c r="F85" s="179"/>
    </row>
    <row r="86" spans="1:6">
      <c r="A86" s="180"/>
      <c r="B86" s="178" t="s">
        <v>788</v>
      </c>
      <c r="C86" s="178" t="s">
        <v>2</v>
      </c>
      <c r="D86" s="179">
        <v>385</v>
      </c>
      <c r="E86" s="179"/>
      <c r="F86" s="179">
        <f>D86*E86</f>
        <v>0</v>
      </c>
    </row>
    <row r="87" spans="1:6">
      <c r="A87" s="177"/>
      <c r="B87" s="173"/>
      <c r="C87" s="174"/>
      <c r="D87" s="176"/>
      <c r="E87" s="175"/>
      <c r="F87" s="179"/>
    </row>
    <row r="88" spans="1:6">
      <c r="A88" s="180"/>
      <c r="B88" s="178" t="s">
        <v>789</v>
      </c>
      <c r="C88" s="178"/>
      <c r="D88" s="176"/>
      <c r="E88" s="179"/>
      <c r="F88" s="179"/>
    </row>
    <row r="89" spans="1:6">
      <c r="A89" s="180" t="s">
        <v>455</v>
      </c>
      <c r="B89" s="178" t="s">
        <v>786</v>
      </c>
      <c r="C89" s="178"/>
      <c r="D89" s="176"/>
      <c r="E89" s="179"/>
      <c r="F89" s="179"/>
    </row>
    <row r="90" spans="1:6">
      <c r="A90" s="180"/>
      <c r="B90" s="178" t="s">
        <v>790</v>
      </c>
      <c r="C90" s="178"/>
      <c r="D90" s="176"/>
      <c r="E90" s="179"/>
      <c r="F90" s="179"/>
    </row>
    <row r="91" spans="1:6">
      <c r="A91" s="180"/>
      <c r="B91" s="188" t="s">
        <v>754</v>
      </c>
      <c r="C91" s="178" t="s">
        <v>2</v>
      </c>
      <c r="D91" s="175">
        <v>615</v>
      </c>
      <c r="E91" s="179"/>
      <c r="F91" s="179">
        <f>D91*E91</f>
        <v>0</v>
      </c>
    </row>
    <row r="92" spans="1:6">
      <c r="A92" s="180"/>
      <c r="B92" s="188"/>
      <c r="C92" s="178"/>
      <c r="D92" s="176"/>
      <c r="E92" s="179"/>
      <c r="F92" s="179"/>
    </row>
    <row r="93" spans="1:6">
      <c r="A93" s="180"/>
      <c r="B93" s="178" t="s">
        <v>85</v>
      </c>
      <c r="C93" s="178"/>
      <c r="D93" s="176"/>
      <c r="E93" s="179"/>
      <c r="F93" s="179"/>
    </row>
    <row r="94" spans="1:6">
      <c r="A94" s="180" t="s">
        <v>456</v>
      </c>
      <c r="B94" s="178" t="s">
        <v>791</v>
      </c>
      <c r="C94" s="178"/>
      <c r="D94" s="176"/>
      <c r="E94" s="179"/>
      <c r="F94" s="179"/>
    </row>
    <row r="95" spans="1:6">
      <c r="A95" s="180"/>
      <c r="B95" s="178" t="s">
        <v>792</v>
      </c>
      <c r="C95" s="178"/>
      <c r="D95" s="176"/>
      <c r="E95" s="179"/>
      <c r="F95" s="179"/>
    </row>
    <row r="96" spans="1:6">
      <c r="A96" s="180"/>
      <c r="B96" s="188" t="s">
        <v>754</v>
      </c>
      <c r="C96" s="178" t="s">
        <v>2</v>
      </c>
      <c r="D96" s="175">
        <v>5450</v>
      </c>
      <c r="E96" s="179"/>
      <c r="F96" s="179">
        <f>D96*E96</f>
        <v>0</v>
      </c>
    </row>
    <row r="97" spans="1:6">
      <c r="A97" s="180"/>
      <c r="B97" s="188"/>
      <c r="C97" s="178"/>
      <c r="D97" s="176"/>
      <c r="E97" s="179"/>
      <c r="F97" s="179"/>
    </row>
    <row r="98" spans="1:6">
      <c r="A98" s="180"/>
      <c r="B98" s="178" t="s">
        <v>793</v>
      </c>
      <c r="C98" s="178"/>
      <c r="D98" s="176"/>
      <c r="E98" s="179"/>
      <c r="F98" s="179"/>
    </row>
    <row r="99" spans="1:6">
      <c r="A99" s="180" t="s">
        <v>794</v>
      </c>
      <c r="B99" s="178" t="s">
        <v>795</v>
      </c>
      <c r="C99" s="178"/>
      <c r="D99" s="176"/>
      <c r="E99" s="179"/>
      <c r="F99" s="179"/>
    </row>
    <row r="100" spans="1:6">
      <c r="A100" s="180"/>
      <c r="B100" s="178" t="s">
        <v>796</v>
      </c>
      <c r="C100" s="178"/>
      <c r="D100" s="176"/>
      <c r="E100" s="179"/>
      <c r="F100" s="179"/>
    </row>
    <row r="101" spans="1:6">
      <c r="A101" s="180"/>
      <c r="B101" s="178" t="s">
        <v>797</v>
      </c>
      <c r="C101" s="178"/>
      <c r="D101" s="176"/>
      <c r="E101" s="179"/>
      <c r="F101" s="179"/>
    </row>
    <row r="102" spans="1:6">
      <c r="A102" s="180"/>
      <c r="B102" s="178" t="s">
        <v>798</v>
      </c>
      <c r="C102" s="178"/>
      <c r="D102" s="176"/>
      <c r="E102" s="179"/>
      <c r="F102" s="179"/>
    </row>
    <row r="103" spans="1:6">
      <c r="A103" s="180"/>
      <c r="B103" s="178" t="s">
        <v>799</v>
      </c>
      <c r="C103" s="178"/>
      <c r="D103" s="176"/>
      <c r="E103" s="179"/>
      <c r="F103" s="179"/>
    </row>
    <row r="104" spans="1:6">
      <c r="A104" s="180"/>
      <c r="B104" s="188" t="s">
        <v>754</v>
      </c>
      <c r="C104" s="178" t="s">
        <v>2</v>
      </c>
      <c r="D104" s="175">
        <v>100</v>
      </c>
      <c r="E104" s="179"/>
      <c r="F104" s="179">
        <f>D104*E104</f>
        <v>0</v>
      </c>
    </row>
    <row r="105" spans="1:6">
      <c r="A105" s="180"/>
      <c r="B105" s="188"/>
      <c r="C105" s="178"/>
      <c r="D105" s="176"/>
      <c r="E105" s="179"/>
      <c r="F105" s="179"/>
    </row>
    <row r="106" spans="1:6">
      <c r="A106" s="180"/>
      <c r="B106" s="178" t="s">
        <v>242</v>
      </c>
      <c r="C106" s="178"/>
      <c r="D106" s="176"/>
      <c r="E106" s="179"/>
      <c r="F106" s="179"/>
    </row>
    <row r="107" spans="1:6">
      <c r="A107" s="180" t="s">
        <v>800</v>
      </c>
      <c r="B107" s="178" t="s">
        <v>801</v>
      </c>
      <c r="C107" s="178"/>
      <c r="D107" s="176"/>
      <c r="E107" s="179"/>
      <c r="F107" s="179"/>
    </row>
    <row r="108" spans="1:6">
      <c r="A108" s="180"/>
      <c r="B108" s="178" t="s">
        <v>802</v>
      </c>
      <c r="C108" s="178" t="s">
        <v>5</v>
      </c>
      <c r="D108" s="175">
        <v>4030</v>
      </c>
      <c r="E108" s="179"/>
      <c r="F108" s="179">
        <f>D108*E108</f>
        <v>0</v>
      </c>
    </row>
    <row r="109" spans="1:6">
      <c r="A109" s="180"/>
      <c r="B109" s="178"/>
      <c r="C109" s="178"/>
      <c r="D109" s="175"/>
      <c r="E109" s="179"/>
      <c r="F109" s="179"/>
    </row>
    <row r="110" spans="1:6">
      <c r="A110" s="180"/>
      <c r="B110" s="178"/>
      <c r="C110" s="178"/>
      <c r="D110" s="175"/>
      <c r="E110" s="179"/>
      <c r="F110" s="179"/>
    </row>
    <row r="111" spans="1:6">
      <c r="A111" s="180"/>
      <c r="B111" s="178"/>
      <c r="C111" s="178"/>
      <c r="D111" s="175"/>
      <c r="E111" s="179"/>
      <c r="F111" s="179"/>
    </row>
    <row r="112" spans="1:6">
      <c r="A112" s="180"/>
      <c r="B112" s="178" t="s">
        <v>803</v>
      </c>
      <c r="C112" s="178"/>
      <c r="D112" s="181"/>
      <c r="E112" s="179"/>
      <c r="F112" s="179"/>
    </row>
    <row r="113" spans="1:6">
      <c r="A113" s="180" t="s">
        <v>804</v>
      </c>
      <c r="B113" s="178" t="s">
        <v>805</v>
      </c>
      <c r="C113" s="178"/>
      <c r="D113" s="181"/>
      <c r="E113" s="179"/>
      <c r="F113" s="179"/>
    </row>
    <row r="114" spans="1:6">
      <c r="A114" s="180"/>
      <c r="B114" s="178" t="s">
        <v>806</v>
      </c>
      <c r="C114" s="178"/>
      <c r="D114" s="181"/>
      <c r="E114" s="179"/>
      <c r="F114" s="179"/>
    </row>
    <row r="115" spans="1:6">
      <c r="A115" s="180"/>
      <c r="B115" s="178" t="s">
        <v>807</v>
      </c>
      <c r="C115" s="178" t="s">
        <v>5</v>
      </c>
      <c r="D115" s="179">
        <v>4030</v>
      </c>
      <c r="E115" s="179"/>
      <c r="F115" s="179">
        <f>D115*E115</f>
        <v>0</v>
      </c>
    </row>
    <row r="116" spans="1:6">
      <c r="A116" s="180"/>
      <c r="B116" s="178"/>
      <c r="C116" s="178"/>
      <c r="D116" s="176"/>
      <c r="E116" s="179"/>
      <c r="F116" s="179"/>
    </row>
    <row r="117" spans="1:6">
      <c r="A117" s="180"/>
      <c r="B117" s="178" t="s">
        <v>446</v>
      </c>
      <c r="C117" s="178"/>
      <c r="D117" s="181"/>
      <c r="E117" s="179"/>
      <c r="F117" s="179"/>
    </row>
    <row r="118" spans="1:6">
      <c r="A118" s="180" t="s">
        <v>808</v>
      </c>
      <c r="B118" s="178" t="s">
        <v>490</v>
      </c>
      <c r="C118" s="178"/>
      <c r="D118" s="181"/>
      <c r="E118" s="179"/>
      <c r="F118" s="179"/>
    </row>
    <row r="119" spans="1:6">
      <c r="A119" s="180"/>
      <c r="B119" s="178" t="s">
        <v>491</v>
      </c>
      <c r="C119" s="178" t="s">
        <v>2</v>
      </c>
      <c r="D119" s="175">
        <v>880</v>
      </c>
      <c r="E119" s="179"/>
      <c r="F119" s="179">
        <f>D119*E119</f>
        <v>0</v>
      </c>
    </row>
    <row r="120" spans="1:6">
      <c r="A120" s="180"/>
      <c r="B120" s="178"/>
      <c r="C120" s="178"/>
      <c r="D120" s="176"/>
      <c r="E120" s="179"/>
      <c r="F120" s="179"/>
    </row>
    <row r="121" spans="1:6">
      <c r="A121" s="180"/>
      <c r="B121" s="178" t="s">
        <v>446</v>
      </c>
      <c r="C121" s="178"/>
      <c r="D121" s="181"/>
      <c r="E121" s="179"/>
      <c r="F121" s="179"/>
    </row>
    <row r="122" spans="1:6">
      <c r="A122" s="180" t="s">
        <v>809</v>
      </c>
      <c r="B122" s="178" t="s">
        <v>490</v>
      </c>
      <c r="C122" s="178"/>
      <c r="D122" s="181"/>
      <c r="E122" s="179"/>
      <c r="F122" s="179"/>
    </row>
    <row r="123" spans="1:6">
      <c r="A123" s="180"/>
      <c r="B123" s="178" t="s">
        <v>491</v>
      </c>
      <c r="C123" s="178"/>
      <c r="D123" s="181"/>
      <c r="E123" s="179"/>
      <c r="F123" s="179"/>
    </row>
    <row r="124" spans="1:6">
      <c r="A124" s="180"/>
      <c r="B124" s="178" t="s">
        <v>810</v>
      </c>
      <c r="C124" s="178" t="s">
        <v>2</v>
      </c>
      <c r="D124" s="179">
        <v>80</v>
      </c>
      <c r="E124" s="179"/>
      <c r="F124" s="179">
        <f>D124*E124</f>
        <v>0</v>
      </c>
    </row>
    <row r="125" spans="1:6">
      <c r="A125" s="180"/>
      <c r="B125" s="178"/>
      <c r="C125" s="178"/>
      <c r="D125" s="176"/>
      <c r="E125" s="179"/>
      <c r="F125" s="179"/>
    </row>
    <row r="126" spans="1:6">
      <c r="A126" s="180"/>
      <c r="B126" s="178" t="s">
        <v>250</v>
      </c>
      <c r="C126" s="178"/>
      <c r="D126" s="176"/>
      <c r="E126" s="179"/>
      <c r="F126" s="179"/>
    </row>
    <row r="127" spans="1:6">
      <c r="A127" s="180" t="s">
        <v>811</v>
      </c>
      <c r="B127" s="178" t="s">
        <v>812</v>
      </c>
      <c r="C127" s="178"/>
      <c r="D127" s="176"/>
      <c r="E127" s="179"/>
      <c r="F127" s="179"/>
    </row>
    <row r="128" spans="1:6">
      <c r="A128" s="180"/>
      <c r="B128" s="178" t="s">
        <v>813</v>
      </c>
      <c r="C128" s="178"/>
      <c r="D128" s="176"/>
      <c r="E128" s="179"/>
      <c r="F128" s="179"/>
    </row>
    <row r="129" spans="1:6">
      <c r="A129" s="180"/>
      <c r="B129" s="178" t="s">
        <v>814</v>
      </c>
      <c r="C129" s="178" t="s">
        <v>2</v>
      </c>
      <c r="D129" s="175">
        <v>2710</v>
      </c>
      <c r="E129" s="179"/>
      <c r="F129" s="179">
        <f>D129*E129</f>
        <v>0</v>
      </c>
    </row>
    <row r="130" spans="1:6">
      <c r="A130" s="180"/>
      <c r="B130" s="178"/>
      <c r="C130" s="178"/>
      <c r="D130" s="176"/>
      <c r="E130" s="179"/>
      <c r="F130" s="179"/>
    </row>
    <row r="131" spans="1:6">
      <c r="A131" s="180"/>
      <c r="B131" s="178" t="s">
        <v>92</v>
      </c>
      <c r="C131" s="178"/>
      <c r="D131" s="176"/>
      <c r="E131" s="179"/>
      <c r="F131" s="179"/>
    </row>
    <row r="132" spans="1:6">
      <c r="A132" s="180" t="s">
        <v>815</v>
      </c>
      <c r="B132" s="178" t="s">
        <v>816</v>
      </c>
      <c r="C132" s="178"/>
      <c r="D132" s="176"/>
      <c r="E132" s="179"/>
      <c r="F132" s="179"/>
    </row>
    <row r="133" spans="1:6">
      <c r="A133" s="180"/>
      <c r="B133" s="178" t="s">
        <v>817</v>
      </c>
      <c r="C133" s="178" t="s">
        <v>5</v>
      </c>
      <c r="D133" s="175">
        <v>2560</v>
      </c>
      <c r="E133" s="179"/>
      <c r="F133" s="179">
        <f>D133*E133</f>
        <v>0</v>
      </c>
    </row>
    <row r="134" spans="1:6">
      <c r="A134" s="180"/>
      <c r="B134" s="178"/>
      <c r="C134" s="178"/>
      <c r="D134" s="175"/>
      <c r="E134" s="179"/>
      <c r="F134" s="179"/>
    </row>
    <row r="135" spans="1:6">
      <c r="A135" s="180"/>
      <c r="B135" s="178" t="s">
        <v>94</v>
      </c>
      <c r="C135" s="178"/>
      <c r="D135" s="175"/>
      <c r="E135" s="179"/>
      <c r="F135" s="179"/>
    </row>
    <row r="136" spans="1:6">
      <c r="A136" s="180" t="s">
        <v>818</v>
      </c>
      <c r="B136" s="178" t="s">
        <v>19</v>
      </c>
      <c r="C136" s="178" t="s">
        <v>5</v>
      </c>
      <c r="D136" s="175">
        <v>2560</v>
      </c>
      <c r="E136" s="179"/>
      <c r="F136" s="179">
        <f>D136*E136</f>
        <v>0</v>
      </c>
    </row>
    <row r="137" spans="1:6">
      <c r="A137" s="180"/>
      <c r="B137" s="178"/>
      <c r="C137" s="178"/>
      <c r="D137" s="176"/>
      <c r="E137" s="179"/>
      <c r="F137" s="179"/>
    </row>
    <row r="138" spans="1:6">
      <c r="A138" s="180"/>
      <c r="B138" s="178" t="s">
        <v>819</v>
      </c>
      <c r="C138" s="178"/>
      <c r="D138" s="176"/>
      <c r="E138" s="179"/>
      <c r="F138" s="179"/>
    </row>
    <row r="139" spans="1:6">
      <c r="A139" s="180" t="s">
        <v>820</v>
      </c>
      <c r="B139" s="178" t="s">
        <v>821</v>
      </c>
      <c r="C139" s="178"/>
      <c r="D139" s="176"/>
      <c r="E139" s="179"/>
      <c r="F139" s="179"/>
    </row>
    <row r="140" spans="1:6">
      <c r="A140" s="180"/>
      <c r="B140" s="178" t="s">
        <v>822</v>
      </c>
      <c r="C140" s="178" t="s">
        <v>2</v>
      </c>
      <c r="D140" s="175">
        <v>615</v>
      </c>
      <c r="E140" s="179"/>
      <c r="F140" s="179">
        <f>D140*E140</f>
        <v>0</v>
      </c>
    </row>
    <row r="141" spans="1:6" ht="13.5" thickBot="1">
      <c r="A141" s="177"/>
      <c r="B141" s="173"/>
      <c r="C141" s="174"/>
      <c r="D141" s="176"/>
      <c r="E141" s="175"/>
      <c r="F141" s="179"/>
    </row>
    <row r="142" spans="1:6" ht="13.5" thickBot="1">
      <c r="A142" s="177"/>
      <c r="B142" s="183" t="s">
        <v>494</v>
      </c>
      <c r="C142" s="184"/>
      <c r="D142" s="185"/>
      <c r="E142" s="186"/>
      <c r="F142" s="187">
        <f>SUM(F81:F141)</f>
        <v>0</v>
      </c>
    </row>
    <row r="143" spans="1:6">
      <c r="A143" s="177"/>
      <c r="B143" s="178"/>
      <c r="C143" s="174"/>
      <c r="D143" s="176"/>
      <c r="E143" s="175"/>
      <c r="F143" s="179"/>
    </row>
    <row r="144" spans="1:6">
      <c r="A144" s="177" t="s">
        <v>495</v>
      </c>
      <c r="B144" s="173" t="s">
        <v>622</v>
      </c>
      <c r="C144" s="174"/>
      <c r="D144" s="176"/>
      <c r="E144" s="175"/>
      <c r="F144" s="179"/>
    </row>
    <row r="145" spans="1:6">
      <c r="A145" s="177"/>
      <c r="B145" s="173"/>
      <c r="C145" s="174"/>
      <c r="D145" s="176"/>
      <c r="E145" s="175"/>
      <c r="F145" s="179"/>
    </row>
    <row r="146" spans="1:6">
      <c r="A146" s="180"/>
      <c r="B146" s="178" t="s">
        <v>334</v>
      </c>
      <c r="C146" s="178"/>
      <c r="D146" s="176"/>
      <c r="E146" s="179"/>
      <c r="F146" s="179"/>
    </row>
    <row r="147" spans="1:6">
      <c r="A147" s="180" t="s">
        <v>496</v>
      </c>
      <c r="B147" s="178" t="s">
        <v>823</v>
      </c>
      <c r="C147" s="178"/>
      <c r="D147" s="176"/>
      <c r="E147" s="179"/>
      <c r="F147" s="179"/>
    </row>
    <row r="148" spans="1:6">
      <c r="A148" s="180"/>
      <c r="B148" s="178" t="s">
        <v>824</v>
      </c>
      <c r="C148" s="178"/>
      <c r="D148" s="176"/>
      <c r="E148" s="179"/>
      <c r="F148" s="179"/>
    </row>
    <row r="149" spans="1:6">
      <c r="A149" s="180"/>
      <c r="B149" s="178" t="s">
        <v>825</v>
      </c>
      <c r="C149" s="178" t="s">
        <v>2</v>
      </c>
      <c r="D149" s="175">
        <v>1070</v>
      </c>
      <c r="E149" s="179"/>
      <c r="F149" s="179">
        <f>D149*E149</f>
        <v>0</v>
      </c>
    </row>
    <row r="150" spans="1:6">
      <c r="A150" s="180"/>
      <c r="B150" s="178"/>
      <c r="C150" s="178"/>
      <c r="D150" s="175"/>
      <c r="E150" s="179"/>
      <c r="F150" s="179"/>
    </row>
    <row r="151" spans="1:6">
      <c r="A151" s="180"/>
      <c r="B151" s="178" t="s">
        <v>826</v>
      </c>
      <c r="C151" s="178"/>
      <c r="D151" s="175"/>
      <c r="E151" s="179"/>
      <c r="F151" s="179"/>
    </row>
    <row r="152" spans="1:6">
      <c r="A152" s="180" t="s">
        <v>827</v>
      </c>
      <c r="B152" s="178" t="s">
        <v>828</v>
      </c>
      <c r="C152" s="178"/>
      <c r="D152" s="175"/>
      <c r="E152" s="179"/>
      <c r="F152" s="179"/>
    </row>
    <row r="153" spans="1:6">
      <c r="A153" s="180"/>
      <c r="B153" s="178" t="s">
        <v>829</v>
      </c>
      <c r="C153" s="178"/>
      <c r="D153" s="175"/>
      <c r="E153" s="179"/>
      <c r="F153" s="179"/>
    </row>
    <row r="154" spans="1:6">
      <c r="A154" s="180"/>
      <c r="B154" s="178" t="s">
        <v>830</v>
      </c>
      <c r="C154" s="178" t="s">
        <v>5</v>
      </c>
      <c r="D154" s="175">
        <v>2350</v>
      </c>
      <c r="E154" s="179"/>
      <c r="F154" s="179">
        <f>D154*E154</f>
        <v>0</v>
      </c>
    </row>
    <row r="155" spans="1:6">
      <c r="A155" s="180"/>
      <c r="B155" s="178"/>
      <c r="C155" s="178"/>
      <c r="D155" s="176"/>
      <c r="E155" s="179"/>
      <c r="F155" s="179"/>
    </row>
    <row r="156" spans="1:6">
      <c r="A156" s="180"/>
      <c r="B156" s="178" t="s">
        <v>109</v>
      </c>
      <c r="C156" s="178"/>
      <c r="D156" s="176"/>
      <c r="E156" s="179"/>
      <c r="F156" s="179"/>
    </row>
    <row r="157" spans="1:6">
      <c r="A157" s="180" t="s">
        <v>831</v>
      </c>
      <c r="B157" s="178" t="s">
        <v>832</v>
      </c>
      <c r="C157" s="178"/>
      <c r="D157" s="176"/>
      <c r="E157" s="179"/>
      <c r="F157" s="179"/>
    </row>
    <row r="158" spans="1:6">
      <c r="A158" s="180"/>
      <c r="B158" s="178" t="s">
        <v>833</v>
      </c>
      <c r="C158" s="178"/>
      <c r="D158" s="176"/>
      <c r="E158" s="179"/>
      <c r="F158" s="179"/>
    </row>
    <row r="159" spans="1:6">
      <c r="A159" s="180"/>
      <c r="B159" s="178" t="s">
        <v>834</v>
      </c>
      <c r="C159" s="178"/>
      <c r="D159" s="176"/>
      <c r="E159" s="179"/>
      <c r="F159" s="179"/>
    </row>
    <row r="160" spans="1:6">
      <c r="A160" s="180"/>
      <c r="B160" s="178" t="s">
        <v>835</v>
      </c>
      <c r="C160" s="178" t="s">
        <v>58</v>
      </c>
      <c r="D160" s="175">
        <v>75</v>
      </c>
      <c r="E160" s="179"/>
      <c r="F160" s="179">
        <f>D160*E160</f>
        <v>0</v>
      </c>
    </row>
    <row r="161" spans="1:6">
      <c r="A161" s="180"/>
      <c r="B161" s="178"/>
      <c r="C161" s="178"/>
      <c r="D161" s="176"/>
      <c r="E161" s="179"/>
      <c r="F161" s="179"/>
    </row>
    <row r="162" spans="1:6">
      <c r="A162" s="180"/>
      <c r="B162" s="178" t="s">
        <v>836</v>
      </c>
      <c r="C162" s="178"/>
      <c r="D162" s="181"/>
      <c r="E162" s="179"/>
      <c r="F162" s="179"/>
    </row>
    <row r="163" spans="1:6">
      <c r="A163" s="180" t="s">
        <v>837</v>
      </c>
      <c r="B163" s="178" t="s">
        <v>838</v>
      </c>
      <c r="C163" s="178"/>
      <c r="D163" s="181"/>
      <c r="E163" s="179"/>
      <c r="F163" s="179"/>
    </row>
    <row r="164" spans="1:6">
      <c r="A164" s="180"/>
      <c r="B164" s="178" t="s">
        <v>839</v>
      </c>
      <c r="C164" s="178" t="s">
        <v>2</v>
      </c>
      <c r="D164" s="179">
        <v>60</v>
      </c>
      <c r="E164" s="179"/>
      <c r="F164" s="179">
        <f>D164*E164</f>
        <v>0</v>
      </c>
    </row>
    <row r="165" spans="1:6" ht="13.5" thickBot="1">
      <c r="A165" s="180"/>
      <c r="B165" s="178"/>
      <c r="C165" s="178"/>
      <c r="D165" s="181"/>
      <c r="E165" s="179"/>
      <c r="F165" s="179"/>
    </row>
    <row r="166" spans="1:6" ht="13.5" thickBot="1">
      <c r="A166" s="177"/>
      <c r="B166" s="183" t="s">
        <v>840</v>
      </c>
      <c r="C166" s="184"/>
      <c r="D166" s="185"/>
      <c r="E166" s="186"/>
      <c r="F166" s="187">
        <f>SUM(F144:F165)</f>
        <v>0</v>
      </c>
    </row>
    <row r="167" spans="1:6">
      <c r="A167" s="177" t="s">
        <v>500</v>
      </c>
      <c r="B167" s="173" t="s">
        <v>13</v>
      </c>
      <c r="C167" s="174"/>
      <c r="D167" s="176"/>
      <c r="E167" s="175"/>
      <c r="F167" s="179"/>
    </row>
    <row r="168" spans="1:6">
      <c r="A168" s="177"/>
      <c r="B168" s="173"/>
      <c r="C168" s="174"/>
      <c r="D168" s="176"/>
      <c r="E168" s="175"/>
      <c r="F168" s="179"/>
    </row>
    <row r="169" spans="1:6">
      <c r="A169" s="180"/>
      <c r="B169" s="178" t="s">
        <v>841</v>
      </c>
      <c r="C169" s="178"/>
      <c r="D169" s="181"/>
      <c r="E169" s="179"/>
      <c r="F169" s="179"/>
    </row>
    <row r="170" spans="1:6">
      <c r="A170" s="180" t="s">
        <v>502</v>
      </c>
      <c r="B170" s="178" t="s">
        <v>842</v>
      </c>
      <c r="C170" s="178"/>
      <c r="D170" s="181"/>
      <c r="E170" s="179"/>
      <c r="F170" s="179"/>
    </row>
    <row r="171" spans="1:6">
      <c r="A171" s="180"/>
      <c r="B171" s="178" t="s">
        <v>843</v>
      </c>
      <c r="C171" s="178"/>
      <c r="D171" s="181"/>
      <c r="E171" s="179"/>
      <c r="F171" s="179"/>
    </row>
    <row r="172" spans="1:6">
      <c r="A172" s="180"/>
      <c r="B172" s="178" t="s">
        <v>844</v>
      </c>
      <c r="C172" s="178"/>
      <c r="D172" s="181"/>
      <c r="E172" s="179"/>
      <c r="F172" s="179"/>
    </row>
    <row r="173" spans="1:6">
      <c r="A173" s="180"/>
      <c r="B173" s="178" t="s">
        <v>845</v>
      </c>
      <c r="C173" s="178" t="s">
        <v>5</v>
      </c>
      <c r="D173" s="179">
        <v>30</v>
      </c>
      <c r="E173" s="179"/>
      <c r="F173" s="179">
        <f>D173*E173</f>
        <v>0</v>
      </c>
    </row>
    <row r="174" spans="1:6">
      <c r="A174" s="180"/>
      <c r="B174" s="178"/>
      <c r="C174" s="178"/>
      <c r="D174" s="181"/>
      <c r="E174" s="179"/>
      <c r="F174" s="179"/>
    </row>
    <row r="175" spans="1:6">
      <c r="A175" s="180"/>
      <c r="B175" s="178" t="s">
        <v>446</v>
      </c>
      <c r="C175" s="178"/>
      <c r="D175" s="181"/>
      <c r="E175" s="179"/>
      <c r="F175" s="179"/>
    </row>
    <row r="176" spans="1:6">
      <c r="A176" s="180" t="s">
        <v>507</v>
      </c>
      <c r="B176" s="178" t="s">
        <v>846</v>
      </c>
      <c r="C176" s="178"/>
      <c r="D176" s="181"/>
      <c r="E176" s="179"/>
      <c r="F176" s="179"/>
    </row>
    <row r="177" spans="1:6">
      <c r="A177" s="180"/>
      <c r="B177" s="178" t="s">
        <v>847</v>
      </c>
      <c r="C177" s="178"/>
      <c r="D177" s="181"/>
      <c r="E177" s="179"/>
      <c r="F177" s="179"/>
    </row>
    <row r="178" spans="1:6">
      <c r="A178" s="180"/>
      <c r="B178" s="178" t="s">
        <v>848</v>
      </c>
      <c r="C178" s="178"/>
      <c r="D178" s="181"/>
      <c r="E178" s="179"/>
      <c r="F178" s="179"/>
    </row>
    <row r="179" spans="1:6">
      <c r="A179" s="180"/>
      <c r="B179" s="178" t="s">
        <v>849</v>
      </c>
      <c r="C179" s="178" t="s">
        <v>58</v>
      </c>
      <c r="D179" s="179">
        <v>20</v>
      </c>
      <c r="E179" s="179"/>
      <c r="F179" s="179">
        <f>D179*E179</f>
        <v>0</v>
      </c>
    </row>
    <row r="180" spans="1:6">
      <c r="A180" s="180"/>
      <c r="B180" s="178"/>
      <c r="C180" s="178"/>
      <c r="D180" s="181"/>
      <c r="E180" s="179"/>
      <c r="F180" s="179"/>
    </row>
    <row r="181" spans="1:6">
      <c r="A181" s="180"/>
      <c r="B181" s="178" t="s">
        <v>446</v>
      </c>
      <c r="C181" s="178"/>
      <c r="D181" s="181"/>
      <c r="E181" s="179"/>
      <c r="F181" s="179"/>
    </row>
    <row r="182" spans="1:6">
      <c r="A182" s="180" t="s">
        <v>513</v>
      </c>
      <c r="B182" s="178" t="s">
        <v>850</v>
      </c>
      <c r="C182" s="178"/>
      <c r="D182" s="181"/>
      <c r="E182" s="179"/>
      <c r="F182" s="179"/>
    </row>
    <row r="183" spans="1:6">
      <c r="A183" s="180"/>
      <c r="B183" s="178" t="s">
        <v>847</v>
      </c>
      <c r="C183" s="178"/>
      <c r="D183" s="181"/>
      <c r="E183" s="179"/>
      <c r="F183" s="179"/>
    </row>
    <row r="184" spans="1:6">
      <c r="A184" s="180"/>
      <c r="B184" s="178" t="s">
        <v>848</v>
      </c>
      <c r="C184" s="178"/>
      <c r="D184" s="181"/>
      <c r="E184" s="179"/>
      <c r="F184" s="179"/>
    </row>
    <row r="185" spans="1:6">
      <c r="A185" s="180"/>
      <c r="B185" s="178" t="s">
        <v>849</v>
      </c>
      <c r="C185" s="178" t="s">
        <v>58</v>
      </c>
      <c r="D185" s="179">
        <v>70</v>
      </c>
      <c r="E185" s="179"/>
      <c r="F185" s="179">
        <f>D185*E185</f>
        <v>0</v>
      </c>
    </row>
    <row r="186" spans="1:6">
      <c r="A186" s="180"/>
      <c r="B186" s="178"/>
      <c r="C186" s="178"/>
      <c r="D186" s="179"/>
      <c r="E186" s="179"/>
      <c r="F186" s="179"/>
    </row>
    <row r="187" spans="1:6">
      <c r="A187" s="172"/>
      <c r="B187" s="178" t="s">
        <v>851</v>
      </c>
      <c r="C187" s="178"/>
      <c r="D187" s="176"/>
      <c r="E187" s="179"/>
      <c r="F187" s="179"/>
    </row>
    <row r="188" spans="1:6">
      <c r="A188" s="172" t="s">
        <v>522</v>
      </c>
      <c r="B188" s="178" t="s">
        <v>852</v>
      </c>
      <c r="C188" s="178"/>
      <c r="D188" s="176"/>
      <c r="E188" s="179"/>
      <c r="F188" s="179"/>
    </row>
    <row r="189" spans="1:6">
      <c r="A189" s="172"/>
      <c r="B189" s="178" t="s">
        <v>853</v>
      </c>
      <c r="C189" s="178"/>
      <c r="D189" s="176"/>
      <c r="E189" s="179"/>
      <c r="F189" s="179"/>
    </row>
    <row r="190" spans="1:6">
      <c r="A190" s="172"/>
      <c r="B190" s="178" t="s">
        <v>854</v>
      </c>
      <c r="C190" s="178"/>
      <c r="D190" s="176"/>
      <c r="E190" s="179"/>
      <c r="F190" s="179"/>
    </row>
    <row r="191" spans="1:6">
      <c r="A191" s="172"/>
      <c r="B191" s="178" t="s">
        <v>855</v>
      </c>
      <c r="C191" s="178" t="s">
        <v>58</v>
      </c>
      <c r="D191" s="175">
        <v>20</v>
      </c>
      <c r="E191" s="179"/>
      <c r="F191" s="179">
        <f>D191*E191</f>
        <v>0</v>
      </c>
    </row>
    <row r="192" spans="1:6">
      <c r="A192" s="172"/>
      <c r="B192" s="178"/>
      <c r="C192" s="178"/>
      <c r="D192" s="176"/>
      <c r="E192" s="179"/>
      <c r="F192" s="179"/>
    </row>
    <row r="193" spans="1:6">
      <c r="A193" s="172"/>
      <c r="B193" s="178" t="s">
        <v>140</v>
      </c>
      <c r="C193" s="178"/>
      <c r="D193" s="176"/>
      <c r="E193" s="179"/>
      <c r="F193" s="179"/>
    </row>
    <row r="194" spans="1:6">
      <c r="A194" s="172" t="s">
        <v>530</v>
      </c>
      <c r="B194" s="178" t="s">
        <v>856</v>
      </c>
      <c r="C194" s="178"/>
      <c r="D194" s="176"/>
      <c r="E194" s="179"/>
      <c r="F194" s="179"/>
    </row>
    <row r="195" spans="1:6">
      <c r="A195" s="172"/>
      <c r="B195" s="178" t="s">
        <v>857</v>
      </c>
      <c r="C195" s="178"/>
      <c r="D195" s="176"/>
      <c r="E195" s="179"/>
      <c r="F195" s="179"/>
    </row>
    <row r="196" spans="1:6">
      <c r="A196" s="172"/>
      <c r="B196" s="178" t="s">
        <v>858</v>
      </c>
      <c r="C196" s="178" t="s">
        <v>7</v>
      </c>
      <c r="D196" s="175">
        <v>1</v>
      </c>
      <c r="E196" s="179"/>
      <c r="F196" s="179">
        <f>D196*E196</f>
        <v>0</v>
      </c>
    </row>
    <row r="197" spans="1:6">
      <c r="A197" s="172"/>
      <c r="B197" s="178"/>
      <c r="C197" s="178"/>
      <c r="D197" s="175"/>
      <c r="E197" s="179"/>
      <c r="F197" s="179"/>
    </row>
    <row r="198" spans="1:6">
      <c r="A198" s="172"/>
      <c r="B198" s="178" t="s">
        <v>859</v>
      </c>
      <c r="C198" s="178"/>
      <c r="D198" s="175"/>
      <c r="E198" s="179"/>
      <c r="F198" s="179"/>
    </row>
    <row r="199" spans="1:6">
      <c r="A199" s="172" t="s">
        <v>535</v>
      </c>
      <c r="B199" s="178" t="s">
        <v>860</v>
      </c>
      <c r="C199" s="178"/>
      <c r="D199" s="175"/>
      <c r="E199" s="179"/>
      <c r="F199" s="179"/>
    </row>
    <row r="200" spans="1:6">
      <c r="A200" s="172"/>
      <c r="B200" s="178" t="s">
        <v>861</v>
      </c>
      <c r="C200" s="178"/>
      <c r="D200" s="175"/>
      <c r="E200" s="179"/>
      <c r="F200" s="179"/>
    </row>
    <row r="201" spans="1:6">
      <c r="A201" s="172"/>
      <c r="B201" s="178" t="s">
        <v>862</v>
      </c>
      <c r="C201" s="178" t="s">
        <v>7</v>
      </c>
      <c r="D201" s="175">
        <v>1</v>
      </c>
      <c r="E201" s="179"/>
      <c r="F201" s="179">
        <f>D201*E201</f>
        <v>0</v>
      </c>
    </row>
    <row r="202" spans="1:6">
      <c r="A202" s="172"/>
      <c r="B202" s="178"/>
      <c r="C202" s="178"/>
      <c r="D202" s="176"/>
      <c r="E202" s="179"/>
      <c r="F202" s="179"/>
    </row>
    <row r="203" spans="1:6">
      <c r="A203" s="180"/>
      <c r="B203" s="178" t="s">
        <v>336</v>
      </c>
      <c r="C203" s="178"/>
      <c r="D203" s="181"/>
      <c r="E203" s="179"/>
      <c r="F203" s="179"/>
    </row>
    <row r="204" spans="1:6">
      <c r="A204" s="180" t="s">
        <v>540</v>
      </c>
      <c r="B204" s="178" t="s">
        <v>863</v>
      </c>
      <c r="C204" s="178"/>
      <c r="D204" s="181"/>
      <c r="E204" s="179"/>
      <c r="F204" s="179"/>
    </row>
    <row r="205" spans="1:6">
      <c r="A205" s="180"/>
      <c r="B205" s="178" t="s">
        <v>864</v>
      </c>
      <c r="C205" s="178"/>
      <c r="D205" s="181"/>
      <c r="E205" s="179"/>
      <c r="F205" s="179"/>
    </row>
    <row r="206" spans="1:6">
      <c r="A206" s="180"/>
      <c r="B206" s="178" t="s">
        <v>865</v>
      </c>
      <c r="C206" s="178" t="s">
        <v>7</v>
      </c>
      <c r="D206" s="179">
        <v>1</v>
      </c>
      <c r="E206" s="179"/>
      <c r="F206" s="179">
        <f>D206*E206</f>
        <v>0</v>
      </c>
    </row>
    <row r="207" spans="1:6">
      <c r="A207" s="180"/>
      <c r="B207" s="178"/>
      <c r="C207" s="178"/>
      <c r="D207" s="181"/>
      <c r="E207" s="179"/>
      <c r="F207" s="179"/>
    </row>
    <row r="208" spans="1:6">
      <c r="A208" s="180"/>
      <c r="B208" s="178" t="s">
        <v>337</v>
      </c>
      <c r="C208" s="178"/>
      <c r="D208" s="181"/>
      <c r="E208" s="179"/>
      <c r="F208" s="179"/>
    </row>
    <row r="209" spans="1:6">
      <c r="A209" s="180" t="s">
        <v>866</v>
      </c>
      <c r="B209" s="178" t="s">
        <v>867</v>
      </c>
      <c r="C209" s="178"/>
      <c r="D209" s="181"/>
      <c r="E209" s="179"/>
      <c r="F209" s="179"/>
    </row>
    <row r="210" spans="1:6">
      <c r="A210" s="180"/>
      <c r="B210" s="178" t="s">
        <v>868</v>
      </c>
      <c r="C210" s="178"/>
      <c r="D210" s="181"/>
      <c r="E210" s="179"/>
      <c r="F210" s="179"/>
    </row>
    <row r="211" spans="1:6">
      <c r="A211" s="180"/>
      <c r="B211" s="178" t="s">
        <v>869</v>
      </c>
      <c r="C211" s="178" t="s">
        <v>7</v>
      </c>
      <c r="D211" s="179">
        <v>1</v>
      </c>
      <c r="E211" s="179"/>
      <c r="F211" s="179">
        <f>D211*E211</f>
        <v>0</v>
      </c>
    </row>
    <row r="212" spans="1:6">
      <c r="A212" s="180"/>
      <c r="B212" s="178"/>
      <c r="C212" s="178"/>
      <c r="D212" s="181"/>
      <c r="E212" s="179"/>
      <c r="F212" s="179"/>
    </row>
    <row r="213" spans="1:6">
      <c r="A213" s="180"/>
      <c r="B213" s="178" t="s">
        <v>870</v>
      </c>
      <c r="C213" s="178"/>
      <c r="D213" s="181"/>
      <c r="E213" s="179"/>
      <c r="F213" s="179"/>
    </row>
    <row r="214" spans="1:6">
      <c r="A214" s="180" t="s">
        <v>871</v>
      </c>
      <c r="B214" s="178" t="s">
        <v>872</v>
      </c>
      <c r="C214" s="178"/>
      <c r="D214" s="181"/>
      <c r="E214" s="179"/>
      <c r="F214" s="179"/>
    </row>
    <row r="215" spans="1:6">
      <c r="A215" s="180"/>
      <c r="B215" s="178" t="s">
        <v>873</v>
      </c>
      <c r="C215" s="178"/>
      <c r="D215" s="181"/>
      <c r="E215" s="179"/>
      <c r="F215" s="179"/>
    </row>
    <row r="216" spans="1:6">
      <c r="A216" s="180"/>
      <c r="B216" s="178" t="s">
        <v>874</v>
      </c>
      <c r="C216" s="178" t="s">
        <v>58</v>
      </c>
      <c r="D216" s="179">
        <v>25</v>
      </c>
      <c r="E216" s="179"/>
      <c r="F216" s="179">
        <f>D216*E216</f>
        <v>0</v>
      </c>
    </row>
    <row r="217" spans="1:6">
      <c r="A217" s="180"/>
      <c r="B217" s="178"/>
      <c r="C217" s="178"/>
      <c r="D217" s="181"/>
      <c r="E217" s="179"/>
      <c r="F217" s="179"/>
    </row>
    <row r="218" spans="1:6">
      <c r="A218" s="180"/>
      <c r="B218" s="178" t="s">
        <v>875</v>
      </c>
      <c r="C218" s="178"/>
      <c r="D218" s="181"/>
      <c r="E218" s="179"/>
      <c r="F218" s="179"/>
    </row>
    <row r="219" spans="1:6">
      <c r="A219" s="180" t="s">
        <v>876</v>
      </c>
      <c r="B219" s="178" t="s">
        <v>872</v>
      </c>
      <c r="C219" s="178"/>
      <c r="D219" s="181"/>
      <c r="E219" s="179"/>
      <c r="F219" s="179"/>
    </row>
    <row r="220" spans="1:6">
      <c r="A220" s="180"/>
      <c r="B220" s="178" t="s">
        <v>873</v>
      </c>
      <c r="C220" s="178"/>
      <c r="D220" s="181"/>
      <c r="E220" s="179"/>
      <c r="F220" s="179"/>
    </row>
    <row r="221" spans="1:6">
      <c r="A221" s="180"/>
      <c r="B221" s="178" t="s">
        <v>877</v>
      </c>
      <c r="C221" s="178" t="s">
        <v>58</v>
      </c>
      <c r="D221" s="179">
        <v>8</v>
      </c>
      <c r="E221" s="179"/>
      <c r="F221" s="179">
        <f>D221*E221</f>
        <v>0</v>
      </c>
    </row>
    <row r="222" spans="1:6">
      <c r="A222" s="180"/>
      <c r="B222" s="178" t="s">
        <v>878</v>
      </c>
      <c r="C222" s="178"/>
      <c r="D222" s="181"/>
      <c r="E222" s="179"/>
      <c r="F222" s="179"/>
    </row>
    <row r="223" spans="1:6">
      <c r="A223" s="180" t="s">
        <v>879</v>
      </c>
      <c r="B223" s="178" t="s">
        <v>880</v>
      </c>
      <c r="C223" s="178"/>
      <c r="D223" s="181"/>
      <c r="E223" s="179"/>
      <c r="F223" s="179"/>
    </row>
    <row r="224" spans="1:6">
      <c r="A224" s="180"/>
      <c r="B224" s="178" t="s">
        <v>881</v>
      </c>
      <c r="C224" s="178"/>
      <c r="D224" s="181"/>
      <c r="E224" s="179"/>
      <c r="F224" s="179"/>
    </row>
    <row r="225" spans="1:6">
      <c r="A225" s="180"/>
      <c r="B225" s="178" t="s">
        <v>882</v>
      </c>
      <c r="C225" s="178"/>
      <c r="D225" s="181"/>
      <c r="E225" s="179"/>
      <c r="F225" s="179"/>
    </row>
    <row r="226" spans="1:6">
      <c r="A226" s="180"/>
      <c r="B226" s="178" t="s">
        <v>883</v>
      </c>
      <c r="C226" s="178" t="s">
        <v>58</v>
      </c>
      <c r="D226" s="179">
        <v>25</v>
      </c>
      <c r="E226" s="179"/>
      <c r="F226" s="179">
        <f>D226*E226</f>
        <v>0</v>
      </c>
    </row>
    <row r="227" spans="1:6">
      <c r="A227" s="180"/>
      <c r="B227" s="178"/>
      <c r="C227" s="178"/>
      <c r="D227" s="181"/>
      <c r="E227" s="179"/>
      <c r="F227" s="179"/>
    </row>
    <row r="228" spans="1:6">
      <c r="A228" s="180"/>
      <c r="B228" s="178" t="s">
        <v>884</v>
      </c>
      <c r="C228" s="178"/>
      <c r="D228" s="181"/>
      <c r="E228" s="179"/>
      <c r="F228" s="179"/>
    </row>
    <row r="229" spans="1:6">
      <c r="A229" s="180" t="s">
        <v>885</v>
      </c>
      <c r="B229" s="178" t="s">
        <v>880</v>
      </c>
      <c r="C229" s="178"/>
      <c r="D229" s="181"/>
      <c r="E229" s="179"/>
      <c r="F229" s="179"/>
    </row>
    <row r="230" spans="1:6">
      <c r="A230" s="180"/>
      <c r="B230" s="178" t="s">
        <v>881</v>
      </c>
      <c r="C230" s="178"/>
      <c r="D230" s="181"/>
      <c r="E230" s="179"/>
      <c r="F230" s="179"/>
    </row>
    <row r="231" spans="1:6">
      <c r="A231" s="180"/>
      <c r="B231" s="178" t="s">
        <v>886</v>
      </c>
      <c r="C231" s="178"/>
      <c r="D231" s="181"/>
      <c r="E231" s="179"/>
      <c r="F231" s="179"/>
    </row>
    <row r="232" spans="1:6">
      <c r="A232" s="180"/>
      <c r="B232" s="178" t="s">
        <v>883</v>
      </c>
      <c r="C232" s="178" t="s">
        <v>58</v>
      </c>
      <c r="D232" s="179">
        <v>8</v>
      </c>
      <c r="E232" s="179"/>
      <c r="F232" s="179">
        <f>D232*E232</f>
        <v>0</v>
      </c>
    </row>
    <row r="233" spans="1:6">
      <c r="A233" s="180"/>
      <c r="B233" s="178"/>
      <c r="C233" s="178"/>
      <c r="D233" s="181"/>
      <c r="E233" s="179"/>
      <c r="F233" s="179"/>
    </row>
    <row r="234" spans="1:6">
      <c r="A234" s="180"/>
      <c r="B234" s="178" t="s">
        <v>887</v>
      </c>
      <c r="C234" s="178"/>
      <c r="D234" s="181"/>
      <c r="E234" s="179"/>
      <c r="F234" s="179"/>
    </row>
    <row r="235" spans="1:6">
      <c r="A235" s="180" t="s">
        <v>888</v>
      </c>
      <c r="B235" s="178" t="s">
        <v>889</v>
      </c>
      <c r="C235" s="178"/>
      <c r="D235" s="181"/>
      <c r="E235" s="179"/>
      <c r="F235" s="179"/>
    </row>
    <row r="236" spans="1:6">
      <c r="A236" s="180"/>
      <c r="B236" s="178" t="s">
        <v>890</v>
      </c>
      <c r="C236" s="178"/>
      <c r="D236" s="179"/>
      <c r="E236" s="179"/>
      <c r="F236" s="179"/>
    </row>
    <row r="237" spans="1:6">
      <c r="A237" s="180"/>
      <c r="B237" s="178" t="s">
        <v>891</v>
      </c>
      <c r="C237" s="178"/>
      <c r="D237" s="179"/>
      <c r="E237" s="179"/>
      <c r="F237" s="179"/>
    </row>
    <row r="238" spans="1:6">
      <c r="A238" s="180"/>
      <c r="B238" s="178" t="s">
        <v>892</v>
      </c>
      <c r="C238" s="178" t="s">
        <v>7</v>
      </c>
      <c r="D238" s="179">
        <v>3</v>
      </c>
      <c r="E238" s="179"/>
      <c r="F238" s="179">
        <f>D238*E238</f>
        <v>0</v>
      </c>
    </row>
    <row r="239" spans="1:6">
      <c r="A239" s="180"/>
      <c r="B239" s="178"/>
      <c r="C239" s="178"/>
      <c r="D239" s="179"/>
      <c r="E239" s="179"/>
      <c r="F239" s="179"/>
    </row>
    <row r="240" spans="1:6">
      <c r="A240" s="180"/>
      <c r="B240" s="178" t="s">
        <v>893</v>
      </c>
      <c r="C240" s="178"/>
      <c r="D240" s="179"/>
      <c r="E240" s="179"/>
      <c r="F240" s="179"/>
    </row>
    <row r="241" spans="1:6">
      <c r="A241" s="180" t="s">
        <v>894</v>
      </c>
      <c r="B241" s="178" t="s">
        <v>889</v>
      </c>
      <c r="C241" s="178"/>
      <c r="D241" s="179"/>
      <c r="E241" s="179"/>
      <c r="F241" s="179"/>
    </row>
    <row r="242" spans="1:6">
      <c r="A242" s="180"/>
      <c r="B242" s="178" t="s">
        <v>890</v>
      </c>
      <c r="C242" s="178"/>
      <c r="D242" s="179"/>
      <c r="E242" s="179"/>
      <c r="F242" s="179"/>
    </row>
    <row r="243" spans="1:6">
      <c r="A243" s="180"/>
      <c r="B243" s="178" t="s">
        <v>895</v>
      </c>
      <c r="C243" s="178" t="s">
        <v>7</v>
      </c>
      <c r="D243" s="179">
        <v>1</v>
      </c>
      <c r="E243" s="179"/>
      <c r="F243" s="179">
        <f>D243*E243</f>
        <v>0</v>
      </c>
    </row>
    <row r="244" spans="1:6">
      <c r="A244" s="180"/>
      <c r="B244" s="178"/>
      <c r="C244" s="178"/>
      <c r="D244" s="181"/>
      <c r="E244" s="179"/>
      <c r="F244" s="179"/>
    </row>
    <row r="245" spans="1:6">
      <c r="A245" s="180"/>
      <c r="B245" s="178" t="s">
        <v>446</v>
      </c>
      <c r="C245" s="178"/>
      <c r="D245" s="181"/>
      <c r="E245" s="179"/>
      <c r="F245" s="179"/>
    </row>
    <row r="246" spans="1:6">
      <c r="A246" s="180" t="s">
        <v>896</v>
      </c>
      <c r="B246" s="178" t="s">
        <v>897</v>
      </c>
      <c r="C246" s="178"/>
      <c r="D246" s="181"/>
      <c r="E246" s="179"/>
      <c r="F246" s="179"/>
    </row>
    <row r="247" spans="1:6">
      <c r="A247" s="180"/>
      <c r="B247" s="178" t="s">
        <v>898</v>
      </c>
      <c r="C247" s="178"/>
      <c r="D247" s="181"/>
      <c r="E247" s="179"/>
      <c r="F247" s="179"/>
    </row>
    <row r="248" spans="1:6">
      <c r="A248" s="180"/>
      <c r="B248" s="178" t="s">
        <v>899</v>
      </c>
      <c r="C248" s="178" t="s">
        <v>7</v>
      </c>
      <c r="D248" s="179">
        <v>1</v>
      </c>
      <c r="E248" s="179"/>
      <c r="F248" s="179">
        <f>D248*E248</f>
        <v>0</v>
      </c>
    </row>
    <row r="249" spans="1:6">
      <c r="A249" s="180"/>
      <c r="B249" s="178"/>
      <c r="C249" s="178"/>
      <c r="D249" s="181"/>
      <c r="E249" s="179"/>
      <c r="F249" s="179"/>
    </row>
    <row r="250" spans="1:6">
      <c r="A250" s="180"/>
      <c r="B250" s="178" t="s">
        <v>446</v>
      </c>
      <c r="C250" s="178"/>
      <c r="D250" s="181"/>
      <c r="E250" s="179"/>
      <c r="F250" s="179"/>
    </row>
    <row r="251" spans="1:6">
      <c r="A251" s="180" t="s">
        <v>900</v>
      </c>
      <c r="B251" s="178" t="s">
        <v>897</v>
      </c>
      <c r="C251" s="178"/>
      <c r="D251" s="181"/>
      <c r="E251" s="179"/>
      <c r="F251" s="179"/>
    </row>
    <row r="252" spans="1:6">
      <c r="A252" s="180"/>
      <c r="B252" s="178" t="s">
        <v>901</v>
      </c>
      <c r="C252" s="178" t="s">
        <v>7</v>
      </c>
      <c r="D252" s="179">
        <v>1</v>
      </c>
      <c r="E252" s="179"/>
      <c r="F252" s="179">
        <f>D252*E252</f>
        <v>0</v>
      </c>
    </row>
    <row r="253" spans="1:6" ht="13.5" thickBot="1">
      <c r="A253" s="177"/>
      <c r="B253" s="173"/>
      <c r="C253" s="174"/>
      <c r="D253" s="176"/>
      <c r="E253" s="175"/>
      <c r="F253" s="179"/>
    </row>
    <row r="254" spans="1:6" ht="13.5" thickBot="1">
      <c r="A254" s="177"/>
      <c r="B254" s="183" t="s">
        <v>499</v>
      </c>
      <c r="C254" s="184"/>
      <c r="D254" s="185"/>
      <c r="E254" s="186"/>
      <c r="F254" s="187">
        <f>SUM(F167:F253)</f>
        <v>0</v>
      </c>
    </row>
    <row r="255" spans="1:6">
      <c r="A255" s="177"/>
      <c r="B255" s="178"/>
      <c r="C255" s="174"/>
      <c r="D255" s="176"/>
      <c r="E255" s="175"/>
      <c r="F255" s="179"/>
    </row>
    <row r="256" spans="1:6">
      <c r="A256" s="177" t="s">
        <v>902</v>
      </c>
      <c r="B256" s="173" t="s">
        <v>168</v>
      </c>
      <c r="C256" s="174"/>
      <c r="D256" s="175"/>
      <c r="E256" s="175"/>
      <c r="F256" s="179"/>
    </row>
    <row r="257" spans="1:6">
      <c r="A257" s="177"/>
      <c r="B257" s="173"/>
      <c r="C257" s="174"/>
      <c r="D257" s="175"/>
      <c r="E257" s="175"/>
      <c r="F257" s="179"/>
    </row>
    <row r="258" spans="1:6">
      <c r="A258" s="177"/>
      <c r="B258" s="178" t="s">
        <v>446</v>
      </c>
      <c r="C258" s="174"/>
      <c r="D258" s="181"/>
      <c r="E258" s="175"/>
      <c r="F258" s="179"/>
    </row>
    <row r="259" spans="1:6">
      <c r="A259" s="180" t="s">
        <v>903</v>
      </c>
      <c r="B259" s="178" t="s">
        <v>541</v>
      </c>
      <c r="C259" s="178"/>
      <c r="D259" s="181"/>
      <c r="E259" s="179"/>
      <c r="F259" s="179"/>
    </row>
    <row r="260" spans="1:6">
      <c r="A260" s="180"/>
      <c r="B260" s="178" t="s">
        <v>542</v>
      </c>
      <c r="C260" s="178"/>
      <c r="D260" s="181"/>
      <c r="E260" s="179"/>
      <c r="F260" s="179"/>
    </row>
    <row r="261" spans="1:6">
      <c r="A261" s="180"/>
      <c r="B261" s="178" t="s">
        <v>904</v>
      </c>
      <c r="C261" s="178" t="s">
        <v>58</v>
      </c>
      <c r="D261" s="179">
        <v>340</v>
      </c>
      <c r="E261" s="179"/>
      <c r="F261" s="179">
        <f>D261*E261</f>
        <v>0</v>
      </c>
    </row>
    <row r="262" spans="1:6" ht="13.5" thickBot="1">
      <c r="A262" s="177"/>
      <c r="B262" s="173"/>
      <c r="C262" s="174"/>
      <c r="D262" s="175"/>
      <c r="E262" s="175"/>
      <c r="F262" s="179"/>
    </row>
    <row r="263" spans="1:6" ht="13.5" thickBot="1">
      <c r="A263" s="177"/>
      <c r="B263" s="183" t="s">
        <v>545</v>
      </c>
      <c r="C263" s="184"/>
      <c r="D263" s="186"/>
      <c r="E263" s="186"/>
      <c r="F263" s="187">
        <f>SUM(F256:F262)</f>
        <v>0</v>
      </c>
    </row>
    <row r="264" spans="1:6">
      <c r="A264" s="177"/>
      <c r="B264" s="178"/>
      <c r="C264" s="174"/>
      <c r="D264" s="176"/>
      <c r="E264" s="175"/>
      <c r="F264" s="179"/>
    </row>
    <row r="265" spans="1:6">
      <c r="A265" s="177" t="s">
        <v>905</v>
      </c>
      <c r="B265" s="173" t="s">
        <v>445</v>
      </c>
      <c r="C265" s="174"/>
      <c r="D265" s="176"/>
      <c r="E265" s="175"/>
      <c r="F265" s="179"/>
    </row>
    <row r="266" spans="1:6">
      <c r="A266" s="177"/>
      <c r="B266" s="173"/>
      <c r="C266" s="174"/>
      <c r="D266" s="176"/>
      <c r="E266" s="175"/>
      <c r="F266" s="179"/>
    </row>
    <row r="267" spans="1:6">
      <c r="A267" s="180"/>
      <c r="B267" s="178" t="s">
        <v>906</v>
      </c>
      <c r="C267" s="178"/>
      <c r="D267" s="181"/>
      <c r="E267" s="179"/>
      <c r="F267" s="179"/>
    </row>
    <row r="268" spans="1:6">
      <c r="A268" s="180" t="s">
        <v>907</v>
      </c>
      <c r="B268" s="178" t="s">
        <v>908</v>
      </c>
      <c r="C268" s="178"/>
      <c r="D268" s="181"/>
      <c r="E268" s="179"/>
      <c r="F268" s="179"/>
    </row>
    <row r="269" spans="1:6">
      <c r="A269" s="180"/>
      <c r="B269" s="178" t="s">
        <v>909</v>
      </c>
      <c r="C269" s="178"/>
      <c r="D269" s="179"/>
      <c r="E269" s="179"/>
      <c r="F269" s="179"/>
    </row>
    <row r="270" spans="1:6">
      <c r="A270" s="180"/>
      <c r="B270" s="178" t="s">
        <v>910</v>
      </c>
      <c r="C270" s="178" t="s">
        <v>7</v>
      </c>
      <c r="D270" s="179">
        <v>6</v>
      </c>
      <c r="E270" s="179"/>
      <c r="F270" s="179">
        <f>D270*E270</f>
        <v>0</v>
      </c>
    </row>
    <row r="271" spans="1:6">
      <c r="A271" s="180"/>
      <c r="B271" s="178"/>
      <c r="C271" s="178"/>
      <c r="D271" s="179"/>
      <c r="E271" s="179"/>
      <c r="F271" s="179"/>
    </row>
    <row r="272" spans="1:6">
      <c r="A272" s="180"/>
      <c r="B272" s="178" t="s">
        <v>911</v>
      </c>
      <c r="C272" s="178"/>
      <c r="D272" s="179"/>
      <c r="E272" s="179"/>
      <c r="F272" s="179"/>
    </row>
    <row r="273" spans="1:6">
      <c r="A273" s="180" t="s">
        <v>912</v>
      </c>
      <c r="B273" s="178" t="s">
        <v>913</v>
      </c>
      <c r="C273" s="178"/>
      <c r="D273" s="179"/>
      <c r="E273" s="179"/>
      <c r="F273" s="179"/>
    </row>
    <row r="274" spans="1:6">
      <c r="A274" s="180"/>
      <c r="B274" s="178" t="s">
        <v>914</v>
      </c>
      <c r="C274" s="178"/>
      <c r="D274" s="179"/>
      <c r="E274" s="179"/>
      <c r="F274" s="179"/>
    </row>
    <row r="275" spans="1:6">
      <c r="A275" s="180"/>
      <c r="B275" s="178" t="s">
        <v>915</v>
      </c>
      <c r="C275" s="178"/>
      <c r="D275" s="179"/>
      <c r="E275" s="179"/>
      <c r="F275" s="179"/>
    </row>
    <row r="276" spans="1:6">
      <c r="A276" s="180"/>
      <c r="B276" s="178" t="s">
        <v>916</v>
      </c>
      <c r="C276" s="178" t="s">
        <v>7</v>
      </c>
      <c r="D276" s="179">
        <v>6</v>
      </c>
      <c r="E276" s="179"/>
      <c r="F276" s="179">
        <f>D276*E276</f>
        <v>0</v>
      </c>
    </row>
    <row r="277" spans="1:6">
      <c r="A277" s="180"/>
      <c r="B277" s="178"/>
      <c r="C277" s="178"/>
      <c r="D277" s="179"/>
      <c r="E277" s="179"/>
      <c r="F277" s="179"/>
    </row>
    <row r="278" spans="1:6">
      <c r="A278" s="180"/>
      <c r="B278" s="178" t="s">
        <v>917</v>
      </c>
      <c r="C278" s="178"/>
      <c r="D278" s="181"/>
      <c r="E278" s="179"/>
      <c r="F278" s="179"/>
    </row>
    <row r="279" spans="1:6">
      <c r="A279" s="180" t="s">
        <v>918</v>
      </c>
      <c r="B279" s="178" t="s">
        <v>919</v>
      </c>
      <c r="C279" s="178"/>
      <c r="D279" s="181"/>
      <c r="E279" s="179"/>
      <c r="F279" s="179"/>
    </row>
    <row r="280" spans="1:6">
      <c r="A280" s="180"/>
      <c r="B280" s="178" t="s">
        <v>920</v>
      </c>
      <c r="C280" s="178"/>
      <c r="D280" s="181"/>
      <c r="E280" s="179"/>
      <c r="F280" s="179"/>
    </row>
    <row r="281" spans="1:6">
      <c r="A281" s="180"/>
      <c r="B281" s="178" t="s">
        <v>921</v>
      </c>
      <c r="C281" s="178"/>
      <c r="D281" s="181"/>
      <c r="E281" s="179"/>
      <c r="F281" s="179"/>
    </row>
    <row r="282" spans="1:6">
      <c r="A282" s="180"/>
      <c r="B282" s="178" t="s">
        <v>922</v>
      </c>
      <c r="C282" s="178" t="s">
        <v>7</v>
      </c>
      <c r="D282" s="179">
        <v>1</v>
      </c>
      <c r="E282" s="179"/>
      <c r="F282" s="179">
        <f>D282*E282</f>
        <v>0</v>
      </c>
    </row>
    <row r="283" spans="1:6">
      <c r="A283" s="180"/>
      <c r="B283" s="178"/>
      <c r="C283" s="178"/>
      <c r="D283" s="181"/>
      <c r="E283" s="179"/>
      <c r="F283" s="179"/>
    </row>
    <row r="284" spans="1:6">
      <c r="A284" s="180"/>
      <c r="B284" s="178" t="s">
        <v>923</v>
      </c>
      <c r="C284" s="178"/>
      <c r="D284" s="181"/>
      <c r="E284" s="179"/>
      <c r="F284" s="179"/>
    </row>
    <row r="285" spans="1:6">
      <c r="A285" s="180" t="s">
        <v>924</v>
      </c>
      <c r="B285" s="178" t="s">
        <v>919</v>
      </c>
      <c r="C285" s="178"/>
      <c r="D285" s="181"/>
      <c r="E285" s="179"/>
      <c r="F285" s="179"/>
    </row>
    <row r="286" spans="1:6">
      <c r="A286" s="180"/>
      <c r="B286" s="178" t="s">
        <v>920</v>
      </c>
      <c r="C286" s="178"/>
      <c r="D286" s="181"/>
      <c r="E286" s="179"/>
      <c r="F286" s="179"/>
    </row>
    <row r="287" spans="1:6">
      <c r="A287" s="180"/>
      <c r="B287" s="178" t="s">
        <v>925</v>
      </c>
      <c r="C287" s="178"/>
      <c r="D287" s="181"/>
      <c r="E287" s="179"/>
      <c r="F287" s="179"/>
    </row>
    <row r="288" spans="1:6">
      <c r="A288" s="180"/>
      <c r="B288" s="178" t="s">
        <v>926</v>
      </c>
      <c r="C288" s="178" t="s">
        <v>7</v>
      </c>
      <c r="D288" s="179">
        <v>3</v>
      </c>
      <c r="E288" s="179"/>
      <c r="F288" s="179">
        <f>D288*E288</f>
        <v>0</v>
      </c>
    </row>
    <row r="289" spans="1:6">
      <c r="A289" s="180"/>
      <c r="B289" s="178"/>
      <c r="C289" s="178"/>
      <c r="D289" s="179"/>
      <c r="E289" s="179"/>
      <c r="F289" s="179"/>
    </row>
    <row r="290" spans="1:6">
      <c r="A290" s="180"/>
      <c r="B290" s="178" t="s">
        <v>218</v>
      </c>
      <c r="C290" s="178"/>
      <c r="D290" s="179"/>
      <c r="E290" s="179"/>
      <c r="F290" s="179"/>
    </row>
    <row r="291" spans="1:6">
      <c r="A291" s="180" t="s">
        <v>927</v>
      </c>
      <c r="B291" s="178" t="s">
        <v>928</v>
      </c>
      <c r="C291" s="178"/>
      <c r="D291" s="179"/>
      <c r="E291" s="179"/>
      <c r="F291" s="179"/>
    </row>
    <row r="292" spans="1:6">
      <c r="A292" s="180"/>
      <c r="B292" s="178" t="s">
        <v>929</v>
      </c>
      <c r="C292" s="178"/>
      <c r="D292" s="179"/>
      <c r="E292" s="179"/>
      <c r="F292" s="179"/>
    </row>
    <row r="293" spans="1:6">
      <c r="A293" s="180"/>
      <c r="B293" s="178" t="s">
        <v>930</v>
      </c>
      <c r="C293" s="178"/>
      <c r="D293" s="179"/>
      <c r="E293" s="179"/>
      <c r="F293" s="179"/>
    </row>
    <row r="294" spans="1:6">
      <c r="A294" s="180"/>
      <c r="B294" s="178" t="s">
        <v>931</v>
      </c>
      <c r="C294" s="178"/>
      <c r="D294" s="179"/>
      <c r="E294" s="179"/>
      <c r="F294" s="179"/>
    </row>
    <row r="295" spans="1:6">
      <c r="A295" s="180"/>
      <c r="B295" s="178" t="s">
        <v>932</v>
      </c>
      <c r="C295" s="178"/>
      <c r="D295" s="179"/>
      <c r="E295" s="179"/>
      <c r="F295" s="179"/>
    </row>
    <row r="296" spans="1:6">
      <c r="A296" s="180"/>
      <c r="B296" s="178" t="s">
        <v>933</v>
      </c>
      <c r="C296" s="178" t="s">
        <v>58</v>
      </c>
      <c r="D296" s="179">
        <v>800</v>
      </c>
      <c r="E296" s="179"/>
      <c r="F296" s="179">
        <f>D296*E296</f>
        <v>0</v>
      </c>
    </row>
    <row r="297" spans="1:6">
      <c r="A297" s="180"/>
      <c r="B297" s="178"/>
      <c r="C297" s="178"/>
      <c r="D297" s="181"/>
      <c r="E297" s="179"/>
      <c r="F297" s="179"/>
    </row>
    <row r="298" spans="1:6">
      <c r="A298" s="180"/>
      <c r="B298" s="178" t="s">
        <v>226</v>
      </c>
      <c r="C298" s="178"/>
      <c r="D298" s="181"/>
      <c r="E298" s="179"/>
      <c r="F298" s="179"/>
    </row>
    <row r="299" spans="1:6">
      <c r="A299" s="180" t="s">
        <v>934</v>
      </c>
      <c r="B299" s="178" t="s">
        <v>935</v>
      </c>
      <c r="C299" s="178"/>
      <c r="D299" s="181"/>
      <c r="E299" s="179"/>
      <c r="F299" s="179"/>
    </row>
    <row r="300" spans="1:6">
      <c r="A300" s="180"/>
      <c r="B300" s="178" t="s">
        <v>936</v>
      </c>
      <c r="C300" s="178"/>
      <c r="D300" s="181"/>
      <c r="E300" s="179"/>
      <c r="F300" s="179"/>
    </row>
    <row r="301" spans="1:6">
      <c r="A301" s="180"/>
      <c r="B301" s="178" t="s">
        <v>937</v>
      </c>
      <c r="C301" s="178"/>
      <c r="D301" s="181"/>
      <c r="E301" s="179"/>
      <c r="F301" s="179"/>
    </row>
    <row r="302" spans="1:6">
      <c r="A302" s="180"/>
      <c r="B302" s="178" t="s">
        <v>938</v>
      </c>
      <c r="C302" s="178"/>
      <c r="D302" s="181"/>
      <c r="E302" s="179"/>
      <c r="F302" s="179"/>
    </row>
    <row r="303" spans="1:6">
      <c r="A303" s="180"/>
      <c r="B303" s="178" t="s">
        <v>939</v>
      </c>
      <c r="C303" s="178"/>
      <c r="D303" s="181"/>
      <c r="E303" s="179"/>
      <c r="F303" s="179"/>
    </row>
    <row r="304" spans="1:6">
      <c r="A304" s="180"/>
      <c r="B304" s="178" t="s">
        <v>940</v>
      </c>
      <c r="C304" s="178"/>
      <c r="D304" s="179"/>
      <c r="E304" s="179"/>
      <c r="F304" s="179"/>
    </row>
    <row r="305" spans="1:6">
      <c r="A305" s="180"/>
      <c r="B305" s="178" t="s">
        <v>941</v>
      </c>
      <c r="C305" s="178" t="s">
        <v>5</v>
      </c>
      <c r="D305" s="179">
        <v>10</v>
      </c>
      <c r="E305" s="179"/>
      <c r="F305" s="179">
        <f>D305*E305</f>
        <v>0</v>
      </c>
    </row>
    <row r="306" spans="1:6">
      <c r="A306" s="180"/>
      <c r="B306" s="178"/>
      <c r="C306" s="178"/>
      <c r="D306" s="179"/>
      <c r="E306" s="179"/>
      <c r="F306" s="179"/>
    </row>
    <row r="307" spans="1:6">
      <c r="A307" s="180"/>
      <c r="B307" s="178" t="s">
        <v>446</v>
      </c>
      <c r="C307" s="178"/>
      <c r="D307" s="181"/>
      <c r="E307" s="179"/>
      <c r="F307" s="179"/>
    </row>
    <row r="308" spans="1:6">
      <c r="A308" s="180" t="s">
        <v>942</v>
      </c>
      <c r="B308" s="178" t="s">
        <v>928</v>
      </c>
      <c r="C308" s="178"/>
      <c r="D308" s="181"/>
      <c r="E308" s="179"/>
      <c r="F308" s="179"/>
    </row>
    <row r="309" spans="1:6">
      <c r="A309" s="180"/>
      <c r="B309" s="178" t="s">
        <v>929</v>
      </c>
      <c r="C309" s="178"/>
      <c r="D309" s="181"/>
      <c r="E309" s="179"/>
      <c r="F309" s="179"/>
    </row>
    <row r="310" spans="1:6">
      <c r="A310" s="180"/>
      <c r="B310" s="178" t="s">
        <v>943</v>
      </c>
      <c r="C310" s="178"/>
      <c r="D310" s="181"/>
      <c r="E310" s="179"/>
      <c r="F310" s="179"/>
    </row>
    <row r="311" spans="1:6">
      <c r="A311" s="180"/>
      <c r="B311" s="178" t="s">
        <v>931</v>
      </c>
      <c r="C311" s="178"/>
      <c r="D311" s="181"/>
      <c r="E311" s="179"/>
      <c r="F311" s="179"/>
    </row>
    <row r="312" spans="1:6">
      <c r="A312" s="180"/>
      <c r="B312" s="178" t="s">
        <v>932</v>
      </c>
      <c r="C312" s="178"/>
      <c r="D312" s="181"/>
      <c r="E312" s="179"/>
      <c r="F312" s="179"/>
    </row>
    <row r="313" spans="1:6">
      <c r="A313" s="180"/>
      <c r="B313" s="178" t="s">
        <v>944</v>
      </c>
      <c r="C313" s="178" t="s">
        <v>58</v>
      </c>
      <c r="D313" s="179">
        <v>20</v>
      </c>
      <c r="E313" s="179"/>
      <c r="F313" s="179">
        <f>D313*E313</f>
        <v>0</v>
      </c>
    </row>
    <row r="314" spans="1:6" ht="13.5" thickBot="1">
      <c r="A314" s="180"/>
      <c r="B314" s="178"/>
      <c r="C314" s="178"/>
      <c r="D314" s="176"/>
      <c r="E314" s="179"/>
      <c r="F314" s="179"/>
    </row>
    <row r="315" spans="1:6" ht="13.5" thickBot="1">
      <c r="A315" s="177"/>
      <c r="B315" s="183" t="s">
        <v>451</v>
      </c>
      <c r="C315" s="184"/>
      <c r="D315" s="185"/>
      <c r="E315" s="186"/>
      <c r="F315" s="187">
        <f>SUM(F265:F314)</f>
        <v>0</v>
      </c>
    </row>
    <row r="316" spans="1:6">
      <c r="A316" s="177"/>
      <c r="B316" s="178"/>
      <c r="C316" s="174"/>
      <c r="D316" s="176"/>
      <c r="E316" s="175"/>
      <c r="F316" s="179"/>
    </row>
    <row r="317" spans="1:6">
      <c r="A317" s="177" t="s">
        <v>945</v>
      </c>
      <c r="B317" s="173" t="s">
        <v>453</v>
      </c>
      <c r="C317" s="174"/>
      <c r="D317" s="176"/>
      <c r="E317" s="175"/>
      <c r="F317" s="179"/>
    </row>
    <row r="318" spans="1:6">
      <c r="A318" s="177"/>
      <c r="B318" s="173"/>
      <c r="C318" s="174"/>
      <c r="D318" s="179"/>
      <c r="E318" s="175"/>
      <c r="F318" s="179"/>
    </row>
    <row r="319" spans="1:6">
      <c r="A319" s="180"/>
      <c r="B319" s="178" t="s">
        <v>446</v>
      </c>
      <c r="C319" s="178"/>
      <c r="D319" s="181"/>
      <c r="E319" s="179"/>
      <c r="F319" s="179"/>
    </row>
    <row r="320" spans="1:6">
      <c r="A320" s="180" t="s">
        <v>1106</v>
      </c>
      <c r="B320" s="178" t="s">
        <v>948</v>
      </c>
      <c r="C320" s="178"/>
      <c r="D320" s="181"/>
      <c r="E320" s="179"/>
      <c r="F320" s="179"/>
    </row>
    <row r="321" spans="1:6">
      <c r="A321" s="180"/>
      <c r="B321" s="224" t="s">
        <v>949</v>
      </c>
      <c r="C321" s="178" t="s">
        <v>4</v>
      </c>
      <c r="D321" s="179">
        <v>30</v>
      </c>
      <c r="E321" s="179"/>
      <c r="F321" s="179">
        <f>D321*E321</f>
        <v>0</v>
      </c>
    </row>
    <row r="322" spans="1:6">
      <c r="A322" s="177"/>
      <c r="B322" s="178"/>
      <c r="C322" s="178"/>
      <c r="D322" s="176"/>
      <c r="E322" s="179"/>
      <c r="F322" s="179"/>
    </row>
    <row r="323" spans="1:6">
      <c r="A323" s="180"/>
      <c r="B323" s="178" t="s">
        <v>446</v>
      </c>
      <c r="C323" s="178"/>
      <c r="D323" s="181"/>
      <c r="E323" s="179"/>
      <c r="F323" s="179"/>
    </row>
    <row r="324" spans="1:6">
      <c r="A324" s="180" t="s">
        <v>1107</v>
      </c>
      <c r="B324" s="178" t="s">
        <v>951</v>
      </c>
      <c r="C324" s="178"/>
      <c r="D324" s="181"/>
      <c r="E324" s="179"/>
      <c r="F324" s="179"/>
    </row>
    <row r="325" spans="1:6">
      <c r="A325" s="180"/>
      <c r="B325" s="224" t="s">
        <v>952</v>
      </c>
      <c r="C325" s="178" t="s">
        <v>4</v>
      </c>
      <c r="D325" s="179">
        <v>30</v>
      </c>
      <c r="E325" s="179"/>
      <c r="F325" s="179">
        <f>D325*E325</f>
        <v>0</v>
      </c>
    </row>
    <row r="326" spans="1:6">
      <c r="A326" s="177"/>
      <c r="B326" s="178"/>
      <c r="C326" s="178"/>
      <c r="D326" s="176"/>
      <c r="E326" s="179"/>
      <c r="F326" s="179"/>
    </row>
    <row r="327" spans="1:6">
      <c r="A327" s="180"/>
      <c r="B327" s="178" t="s">
        <v>446</v>
      </c>
      <c r="C327" s="178"/>
      <c r="D327" s="181"/>
      <c r="E327" s="179"/>
      <c r="F327" s="179"/>
    </row>
    <row r="328" spans="1:6">
      <c r="A328" s="180" t="s">
        <v>946</v>
      </c>
      <c r="B328" s="178" t="s">
        <v>954</v>
      </c>
      <c r="C328" s="178"/>
      <c r="D328" s="181"/>
      <c r="E328" s="179"/>
      <c r="F328" s="179"/>
    </row>
    <row r="329" spans="1:6">
      <c r="A329" s="180"/>
      <c r="B329" s="224" t="s">
        <v>955</v>
      </c>
      <c r="C329" s="178" t="s">
        <v>4</v>
      </c>
      <c r="D329" s="179">
        <v>15</v>
      </c>
      <c r="E329" s="179"/>
      <c r="F329" s="179">
        <f>D329*E329</f>
        <v>0</v>
      </c>
    </row>
    <row r="330" spans="1:6">
      <c r="A330" s="177"/>
      <c r="B330" s="178"/>
      <c r="C330" s="178"/>
      <c r="D330" s="176"/>
      <c r="E330" s="179"/>
      <c r="F330" s="179"/>
    </row>
    <row r="331" spans="1:6">
      <c r="A331" s="180"/>
      <c r="B331" s="178" t="s">
        <v>446</v>
      </c>
      <c r="C331" s="178"/>
      <c r="D331" s="181"/>
      <c r="E331" s="179"/>
      <c r="F331" s="179"/>
    </row>
    <row r="332" spans="1:6">
      <c r="A332" s="465" t="s">
        <v>947</v>
      </c>
      <c r="B332" s="466" t="s">
        <v>956</v>
      </c>
      <c r="C332" s="178"/>
      <c r="D332" s="181"/>
      <c r="E332" s="179"/>
      <c r="F332" s="179"/>
    </row>
    <row r="333" spans="1:6">
      <c r="A333" s="465"/>
      <c r="B333" s="467" t="s">
        <v>957</v>
      </c>
      <c r="C333" s="178" t="s">
        <v>4</v>
      </c>
      <c r="D333" s="179">
        <v>970</v>
      </c>
      <c r="E333" s="179"/>
      <c r="F333" s="179">
        <f>D333*E333</f>
        <v>0</v>
      </c>
    </row>
    <row r="334" spans="1:6">
      <c r="A334" s="180"/>
      <c r="B334" s="188"/>
      <c r="C334" s="178"/>
      <c r="D334" s="179"/>
      <c r="E334" s="179"/>
      <c r="F334" s="179"/>
    </row>
    <row r="335" spans="1:6">
      <c r="A335" s="180"/>
      <c r="B335" s="224"/>
      <c r="C335" s="178"/>
      <c r="D335" s="181"/>
      <c r="E335" s="179"/>
      <c r="F335" s="179"/>
    </row>
    <row r="336" spans="1:6">
      <c r="A336" s="180"/>
      <c r="B336" s="178" t="s">
        <v>446</v>
      </c>
      <c r="C336" s="178"/>
      <c r="D336" s="181"/>
      <c r="E336" s="179"/>
      <c r="F336" s="179"/>
    </row>
    <row r="337" spans="1:6">
      <c r="A337" s="465" t="s">
        <v>950</v>
      </c>
      <c r="B337" s="466" t="s">
        <v>958</v>
      </c>
      <c r="C337" s="178"/>
      <c r="D337" s="181"/>
      <c r="E337" s="179"/>
      <c r="F337" s="179"/>
    </row>
    <row r="338" spans="1:6">
      <c r="A338" s="465"/>
      <c r="B338" s="466" t="s">
        <v>864</v>
      </c>
      <c r="C338" s="178"/>
      <c r="D338" s="181"/>
      <c r="E338" s="179"/>
      <c r="F338" s="179"/>
    </row>
    <row r="339" spans="1:6">
      <c r="A339" s="465"/>
      <c r="B339" s="466" t="s">
        <v>959</v>
      </c>
      <c r="C339" s="178" t="s">
        <v>7</v>
      </c>
      <c r="D339" s="179">
        <v>20</v>
      </c>
      <c r="E339" s="179"/>
      <c r="F339" s="179">
        <f>D339*E339</f>
        <v>0</v>
      </c>
    </row>
    <row r="340" spans="1:6">
      <c r="A340" s="180"/>
      <c r="B340" s="178"/>
      <c r="C340" s="178"/>
      <c r="D340" s="181"/>
      <c r="E340" s="179"/>
      <c r="F340" s="179"/>
    </row>
    <row r="341" spans="1:6">
      <c r="A341" s="172"/>
      <c r="B341" s="178" t="s">
        <v>446</v>
      </c>
      <c r="C341" s="178"/>
      <c r="D341" s="176"/>
      <c r="E341" s="179"/>
      <c r="F341" s="179"/>
    </row>
    <row r="342" spans="1:6">
      <c r="A342" s="468" t="s">
        <v>953</v>
      </c>
      <c r="B342" s="466" t="s">
        <v>960</v>
      </c>
      <c r="C342" s="178"/>
      <c r="D342" s="176"/>
      <c r="E342" s="179"/>
      <c r="F342" s="179"/>
    </row>
    <row r="343" spans="1:6">
      <c r="A343" s="468"/>
      <c r="B343" s="466" t="s">
        <v>961</v>
      </c>
      <c r="C343" s="178"/>
      <c r="D343" s="176"/>
      <c r="E343" s="179"/>
      <c r="F343" s="179"/>
    </row>
    <row r="344" spans="1:6">
      <c r="A344" s="468"/>
      <c r="B344" s="466" t="s">
        <v>962</v>
      </c>
      <c r="C344" s="178" t="s">
        <v>7</v>
      </c>
      <c r="D344" s="175">
        <v>20</v>
      </c>
      <c r="E344" s="179"/>
      <c r="F344" s="179">
        <f>D344*E344</f>
        <v>0</v>
      </c>
    </row>
    <row r="345" spans="1:6" ht="13.5" thickBot="1">
      <c r="A345" s="177"/>
      <c r="B345" s="178"/>
      <c r="C345" s="178"/>
      <c r="D345" s="175"/>
      <c r="E345" s="179"/>
      <c r="F345" s="179"/>
    </row>
    <row r="346" spans="1:6" ht="13.5" thickBot="1">
      <c r="A346" s="177"/>
      <c r="B346" s="183" t="s">
        <v>457</v>
      </c>
      <c r="C346" s="184"/>
      <c r="D346" s="185"/>
      <c r="E346" s="186"/>
      <c r="F346" s="187">
        <f>SUM(F317:F344)</f>
        <v>0</v>
      </c>
    </row>
    <row r="347" spans="1:6">
      <c r="A347" s="177"/>
      <c r="B347" s="178"/>
      <c r="C347" s="174"/>
      <c r="D347" s="176"/>
      <c r="E347" s="175"/>
      <c r="F347" s="179"/>
    </row>
    <row r="348" spans="1:6">
      <c r="A348" s="177"/>
      <c r="B348" s="178"/>
      <c r="C348" s="174"/>
      <c r="D348" s="176"/>
      <c r="E348" s="175"/>
      <c r="F348" s="179"/>
    </row>
    <row r="349" spans="1:6">
      <c r="A349" s="177"/>
      <c r="B349" s="173" t="s">
        <v>17</v>
      </c>
      <c r="C349" s="174"/>
      <c r="D349" s="176"/>
      <c r="E349" s="175"/>
      <c r="F349" s="175"/>
    </row>
    <row r="350" spans="1:6">
      <c r="A350" s="177"/>
      <c r="B350" s="173"/>
      <c r="C350" s="174"/>
      <c r="D350" s="176"/>
      <c r="E350" s="175"/>
      <c r="F350" s="175"/>
    </row>
    <row r="351" spans="1:6">
      <c r="A351" s="189" t="str">
        <f>A11</f>
        <v>1.00</v>
      </c>
      <c r="B351" s="190" t="str">
        <f>B11</f>
        <v>PREDDELA</v>
      </c>
      <c r="C351" s="174"/>
      <c r="D351" s="176"/>
      <c r="E351" s="175"/>
      <c r="F351" s="179">
        <f>F79</f>
        <v>0</v>
      </c>
    </row>
    <row r="352" spans="1:6">
      <c r="A352" s="189"/>
      <c r="B352" s="190"/>
      <c r="C352" s="174"/>
      <c r="D352" s="176"/>
      <c r="E352" s="175"/>
      <c r="F352" s="179"/>
    </row>
    <row r="353" spans="1:6">
      <c r="A353" s="189" t="str">
        <f>A81</f>
        <v>2.00</v>
      </c>
      <c r="B353" s="190" t="str">
        <f>B81</f>
        <v>ZEMELJSKA DELA IN TEMELJENJE</v>
      </c>
      <c r="C353" s="174"/>
      <c r="D353" s="176"/>
      <c r="E353" s="175"/>
      <c r="F353" s="179">
        <f>F142</f>
        <v>0</v>
      </c>
    </row>
    <row r="354" spans="1:6">
      <c r="A354" s="189"/>
      <c r="B354" s="190"/>
      <c r="C354" s="174"/>
      <c r="D354" s="176"/>
      <c r="E354" s="175"/>
      <c r="F354" s="179"/>
    </row>
    <row r="355" spans="1:6">
      <c r="A355" s="189" t="str">
        <f>A144</f>
        <v>3.00</v>
      </c>
      <c r="B355" s="190" t="str">
        <f>B144</f>
        <v>VOZIŠČNE KONSTRUKCIJE</v>
      </c>
      <c r="C355" s="174"/>
      <c r="D355" s="176"/>
      <c r="E355" s="175"/>
      <c r="F355" s="179">
        <f>F166</f>
        <v>0</v>
      </c>
    </row>
    <row r="356" spans="1:6">
      <c r="A356" s="189"/>
      <c r="B356" s="190"/>
      <c r="C356" s="174"/>
      <c r="D356" s="176"/>
      <c r="E356" s="175"/>
      <c r="F356" s="179"/>
    </row>
    <row r="357" spans="1:6">
      <c r="A357" s="189" t="str">
        <f>A167</f>
        <v>4.00</v>
      </c>
      <c r="B357" s="190" t="str">
        <f>B167</f>
        <v>ODVODNJAVANJE</v>
      </c>
      <c r="C357" s="174"/>
      <c r="D357" s="176"/>
      <c r="E357" s="175"/>
      <c r="F357" s="179">
        <f>F254</f>
        <v>0</v>
      </c>
    </row>
    <row r="358" spans="1:6">
      <c r="A358" s="189"/>
      <c r="B358" s="190"/>
      <c r="C358" s="174"/>
      <c r="D358" s="176"/>
      <c r="E358" s="175"/>
      <c r="F358" s="179"/>
    </row>
    <row r="359" spans="1:6">
      <c r="A359" s="189" t="str">
        <f>A256</f>
        <v>5.00</v>
      </c>
      <c r="B359" s="190" t="str">
        <f>B256</f>
        <v>GRADBENA IN OBRTNIŠKA DELA</v>
      </c>
      <c r="C359" s="174"/>
      <c r="D359" s="176"/>
      <c r="E359" s="175"/>
      <c r="F359" s="179">
        <f>F263</f>
        <v>0</v>
      </c>
    </row>
    <row r="360" spans="1:6">
      <c r="A360" s="189"/>
      <c r="B360" s="190"/>
      <c r="C360" s="174"/>
      <c r="D360" s="176"/>
      <c r="E360" s="175"/>
      <c r="F360" s="179"/>
    </row>
    <row r="361" spans="1:6">
      <c r="A361" s="189" t="str">
        <f>A265</f>
        <v>6.00</v>
      </c>
      <c r="B361" s="190" t="str">
        <f>B265</f>
        <v>OPREMA</v>
      </c>
      <c r="C361" s="174"/>
      <c r="D361" s="176"/>
      <c r="E361" s="175"/>
      <c r="F361" s="179">
        <f>F315</f>
        <v>0</v>
      </c>
    </row>
    <row r="362" spans="1:6">
      <c r="A362" s="189"/>
      <c r="B362" s="190"/>
      <c r="C362" s="174"/>
      <c r="D362" s="176"/>
      <c r="E362" s="175"/>
      <c r="F362" s="179"/>
    </row>
    <row r="363" spans="1:6">
      <c r="A363" s="189" t="str">
        <f>A317</f>
        <v>7.00</v>
      </c>
      <c r="B363" s="190" t="str">
        <f>B317</f>
        <v>TUJE STORITVE</v>
      </c>
      <c r="C363" s="174"/>
      <c r="D363" s="176"/>
      <c r="E363" s="175"/>
      <c r="F363" s="179">
        <f>F346</f>
        <v>0</v>
      </c>
    </row>
    <row r="364" spans="1:6" ht="13.5" thickBot="1">
      <c r="A364" s="177"/>
      <c r="B364" s="173"/>
      <c r="C364" s="174"/>
      <c r="D364" s="176"/>
      <c r="E364" s="175"/>
      <c r="F364" s="175"/>
    </row>
    <row r="365" spans="1:6" ht="13.5" thickBot="1">
      <c r="A365" s="177"/>
      <c r="B365" s="183" t="s">
        <v>458</v>
      </c>
      <c r="C365" s="184"/>
      <c r="D365" s="185"/>
      <c r="E365" s="186"/>
      <c r="F365" s="187">
        <f>SUM(F349:F364)</f>
        <v>0</v>
      </c>
    </row>
    <row r="366" spans="1:6" ht="13.5" thickBot="1">
      <c r="A366" s="177"/>
      <c r="B366" s="178" t="s">
        <v>459</v>
      </c>
      <c r="C366" s="174"/>
      <c r="D366" s="176"/>
      <c r="E366" s="175"/>
      <c r="F366" s="179">
        <f>F365*0.22</f>
        <v>0</v>
      </c>
    </row>
    <row r="367" spans="1:6" ht="13.5" thickBot="1">
      <c r="A367" s="177"/>
      <c r="B367" s="183" t="s">
        <v>460</v>
      </c>
      <c r="C367" s="184"/>
      <c r="D367" s="185"/>
      <c r="E367" s="186"/>
      <c r="F367" s="187">
        <f>SUM(F365:F366)</f>
        <v>0</v>
      </c>
    </row>
  </sheetData>
  <pageMargins left="0.7" right="0.7" top="0.75" bottom="0.75" header="0.3" footer="0.3"/>
  <pageSetup paperSize="9" scale="98" orientation="portrait" r:id="rId1"/>
  <rowBreaks count="4" manualBreakCount="4">
    <brk id="57" max="16383" man="1"/>
    <brk id="174" max="16383" man="1"/>
    <brk id="289" max="16383" man="1"/>
    <brk id="3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40"/>
  <sheetViews>
    <sheetView view="pageBreakPreview" zoomScaleNormal="100" zoomScaleSheetLayoutView="100" workbookViewId="0">
      <selection activeCell="I228" sqref="I228"/>
    </sheetView>
  </sheetViews>
  <sheetFormatPr defaultRowHeight="12.75"/>
  <cols>
    <col min="1" max="1" width="6.140625" customWidth="1"/>
    <col min="2" max="2" width="31.7109375" customWidth="1"/>
    <col min="4" max="5" width="13.28515625" customWidth="1"/>
    <col min="6" max="6" width="13.7109375" customWidth="1"/>
  </cols>
  <sheetData>
    <row r="1" spans="1:6">
      <c r="A1" s="172"/>
      <c r="B1" s="381" t="s">
        <v>1099</v>
      </c>
      <c r="C1" s="382"/>
      <c r="D1" s="387"/>
      <c r="E1" s="175"/>
      <c r="F1" s="175"/>
    </row>
    <row r="2" spans="1:6">
      <c r="A2" s="172"/>
      <c r="B2" s="381" t="s">
        <v>461</v>
      </c>
      <c r="C2" s="382"/>
      <c r="D2" s="387"/>
      <c r="E2" s="175"/>
      <c r="F2" s="175"/>
    </row>
    <row r="3" spans="1:6">
      <c r="A3" s="172"/>
      <c r="B3" s="173"/>
      <c r="C3" s="174"/>
      <c r="D3" s="176"/>
      <c r="E3" s="175"/>
      <c r="F3" s="175"/>
    </row>
    <row r="4" spans="1:6">
      <c r="A4" s="172"/>
      <c r="B4" s="381" t="s">
        <v>963</v>
      </c>
      <c r="C4" s="382"/>
      <c r="D4" s="387"/>
      <c r="E4" s="175"/>
      <c r="F4" s="175"/>
    </row>
    <row r="5" spans="1:6">
      <c r="A5" s="172"/>
      <c r="B5" s="173"/>
      <c r="C5" s="174"/>
      <c r="D5" s="176"/>
      <c r="E5" s="175"/>
      <c r="F5" s="175"/>
    </row>
    <row r="6" spans="1:6">
      <c r="A6" s="180" t="s">
        <v>439</v>
      </c>
      <c r="B6" s="178" t="s">
        <v>440</v>
      </c>
      <c r="C6" s="178"/>
      <c r="D6" s="181"/>
      <c r="E6" s="179"/>
      <c r="F6" s="179"/>
    </row>
    <row r="7" spans="1:6">
      <c r="A7" s="180"/>
      <c r="B7" s="182" t="s">
        <v>441</v>
      </c>
      <c r="C7" s="178"/>
      <c r="D7" s="181"/>
      <c r="E7" s="179"/>
      <c r="F7" s="179"/>
    </row>
    <row r="8" spans="1:6">
      <c r="A8" s="180"/>
      <c r="B8" s="182" t="s">
        <v>442</v>
      </c>
      <c r="C8" s="178"/>
      <c r="D8" s="181"/>
      <c r="E8" s="179"/>
      <c r="F8" s="179"/>
    </row>
    <row r="9" spans="1:6">
      <c r="A9" s="180"/>
      <c r="B9" s="182" t="s">
        <v>443</v>
      </c>
      <c r="C9" s="178"/>
      <c r="D9" s="181"/>
      <c r="E9" s="179"/>
      <c r="F9" s="179"/>
    </row>
    <row r="10" spans="1:6">
      <c r="A10" s="172"/>
      <c r="B10" s="173"/>
      <c r="C10" s="174"/>
      <c r="D10" s="176"/>
      <c r="E10" s="175"/>
      <c r="F10" s="175"/>
    </row>
    <row r="11" spans="1:6">
      <c r="A11" s="177" t="s">
        <v>444</v>
      </c>
      <c r="B11" s="173" t="s">
        <v>466</v>
      </c>
      <c r="C11" s="174"/>
      <c r="D11" s="176"/>
      <c r="E11" s="175"/>
      <c r="F11" s="175"/>
    </row>
    <row r="12" spans="1:6">
      <c r="A12" s="177"/>
      <c r="B12" s="173"/>
      <c r="C12" s="174"/>
      <c r="D12" s="175"/>
      <c r="E12" s="175"/>
      <c r="F12" s="175"/>
    </row>
    <row r="13" spans="1:6">
      <c r="A13" s="180"/>
      <c r="B13" s="178" t="s">
        <v>32</v>
      </c>
      <c r="C13" s="178"/>
      <c r="D13" s="175"/>
      <c r="E13" s="179"/>
      <c r="F13" s="179"/>
    </row>
    <row r="14" spans="1:6">
      <c r="A14" s="180" t="s">
        <v>447</v>
      </c>
      <c r="B14" s="178" t="s">
        <v>744</v>
      </c>
      <c r="C14" s="178"/>
      <c r="D14" s="175"/>
      <c r="E14" s="179"/>
      <c r="F14" s="179"/>
    </row>
    <row r="15" spans="1:6">
      <c r="A15" s="180"/>
      <c r="B15" s="178" t="s">
        <v>745</v>
      </c>
      <c r="C15" s="178"/>
      <c r="D15" s="175"/>
      <c r="E15" s="179"/>
      <c r="F15" s="179"/>
    </row>
    <row r="16" spans="1:6">
      <c r="A16" s="180"/>
      <c r="B16" s="178" t="s">
        <v>746</v>
      </c>
      <c r="C16" s="178" t="s">
        <v>4</v>
      </c>
      <c r="D16" s="175">
        <v>395</v>
      </c>
      <c r="E16" s="179"/>
      <c r="F16" s="179">
        <f>D16*E16</f>
        <v>0</v>
      </c>
    </row>
    <row r="17" spans="1:6">
      <c r="A17" s="180"/>
      <c r="B17" s="178"/>
      <c r="C17" s="178"/>
      <c r="D17" s="175"/>
      <c r="E17" s="179"/>
      <c r="F17" s="179"/>
    </row>
    <row r="18" spans="1:6">
      <c r="A18" s="180"/>
      <c r="B18" s="178" t="s">
        <v>329</v>
      </c>
      <c r="C18" s="178"/>
      <c r="D18" s="175"/>
      <c r="E18" s="179"/>
      <c r="F18" s="179"/>
    </row>
    <row r="19" spans="1:6">
      <c r="A19" s="180" t="s">
        <v>448</v>
      </c>
      <c r="B19" s="178" t="s">
        <v>744</v>
      </c>
      <c r="C19" s="178"/>
      <c r="D19" s="175"/>
      <c r="E19" s="179"/>
      <c r="F19" s="179"/>
    </row>
    <row r="20" spans="1:6">
      <c r="A20" s="180"/>
      <c r="B20" s="178" t="s">
        <v>747</v>
      </c>
      <c r="C20" s="178"/>
      <c r="D20" s="175"/>
      <c r="E20" s="179"/>
      <c r="F20" s="179"/>
    </row>
    <row r="21" spans="1:6">
      <c r="A21" s="180"/>
      <c r="B21" s="178" t="s">
        <v>748</v>
      </c>
      <c r="C21" s="178" t="s">
        <v>4</v>
      </c>
      <c r="D21" s="175">
        <v>395</v>
      </c>
      <c r="E21" s="179"/>
      <c r="F21" s="179">
        <f>D21*E21</f>
        <v>0</v>
      </c>
    </row>
    <row r="22" spans="1:6">
      <c r="A22" s="180"/>
      <c r="B22" s="178"/>
      <c r="C22" s="178"/>
      <c r="D22" s="175"/>
      <c r="E22" s="179"/>
      <c r="F22" s="179"/>
    </row>
    <row r="23" spans="1:6">
      <c r="A23" s="180"/>
      <c r="B23" s="178" t="s">
        <v>36</v>
      </c>
      <c r="C23" s="178"/>
      <c r="D23" s="175"/>
      <c r="E23" s="179"/>
      <c r="F23" s="179"/>
    </row>
    <row r="24" spans="1:6">
      <c r="A24" s="180" t="s">
        <v>449</v>
      </c>
      <c r="B24" s="178" t="s">
        <v>749</v>
      </c>
      <c r="C24" s="178"/>
      <c r="D24" s="175"/>
      <c r="E24" s="179"/>
      <c r="F24" s="179"/>
    </row>
    <row r="25" spans="1:6">
      <c r="A25" s="180"/>
      <c r="B25" s="178" t="s">
        <v>750</v>
      </c>
      <c r="C25" s="178"/>
      <c r="D25" s="175"/>
      <c r="E25" s="179"/>
      <c r="F25" s="179"/>
    </row>
    <row r="26" spans="1:6">
      <c r="A26" s="180"/>
      <c r="B26" s="178" t="s">
        <v>746</v>
      </c>
      <c r="C26" s="178" t="s">
        <v>7</v>
      </c>
      <c r="D26" s="175">
        <v>20</v>
      </c>
      <c r="E26" s="179"/>
      <c r="F26" s="179">
        <f>D26*E26</f>
        <v>0</v>
      </c>
    </row>
    <row r="27" spans="1:6">
      <c r="A27" s="177"/>
      <c r="B27" s="173"/>
      <c r="C27" s="174"/>
      <c r="D27" s="175"/>
      <c r="E27" s="175"/>
      <c r="F27" s="175"/>
    </row>
    <row r="28" spans="1:6">
      <c r="A28" s="180"/>
      <c r="B28" s="178" t="s">
        <v>340</v>
      </c>
      <c r="C28" s="178"/>
      <c r="D28" s="175"/>
      <c r="E28" s="179"/>
      <c r="F28" s="179"/>
    </row>
    <row r="29" spans="1:6">
      <c r="A29" s="180" t="s">
        <v>450</v>
      </c>
      <c r="B29" s="178" t="s">
        <v>751</v>
      </c>
      <c r="C29" s="178"/>
      <c r="D29" s="176"/>
      <c r="E29" s="179"/>
      <c r="F29" s="179"/>
    </row>
    <row r="30" spans="1:6">
      <c r="A30" s="180"/>
      <c r="B30" s="178" t="s">
        <v>752</v>
      </c>
      <c r="C30" s="178"/>
      <c r="D30" s="176"/>
      <c r="E30" s="179"/>
      <c r="F30" s="179"/>
    </row>
    <row r="31" spans="1:6">
      <c r="A31" s="180"/>
      <c r="B31" s="178" t="s">
        <v>753</v>
      </c>
      <c r="C31" s="178"/>
      <c r="D31" s="175"/>
      <c r="E31" s="179"/>
      <c r="F31" s="179"/>
    </row>
    <row r="32" spans="1:6">
      <c r="A32" s="180"/>
      <c r="B32" s="188" t="s">
        <v>754</v>
      </c>
      <c r="C32" s="178" t="s">
        <v>5</v>
      </c>
      <c r="D32" s="175">
        <v>50</v>
      </c>
      <c r="E32" s="179"/>
      <c r="F32" s="179">
        <f>D32*E32</f>
        <v>0</v>
      </c>
    </row>
    <row r="33" spans="1:6">
      <c r="A33" s="180"/>
      <c r="B33" s="178"/>
      <c r="C33" s="178"/>
      <c r="D33" s="175"/>
      <c r="E33" s="179"/>
      <c r="F33" s="179"/>
    </row>
    <row r="34" spans="1:6">
      <c r="A34" s="180"/>
      <c r="B34" s="178" t="s">
        <v>42</v>
      </c>
      <c r="C34" s="178"/>
      <c r="D34" s="175"/>
      <c r="E34" s="179"/>
      <c r="F34" s="179"/>
    </row>
    <row r="35" spans="1:6">
      <c r="A35" s="180" t="s">
        <v>480</v>
      </c>
      <c r="B35" s="178" t="s">
        <v>755</v>
      </c>
      <c r="C35" s="178"/>
      <c r="D35" s="175"/>
      <c r="E35" s="179"/>
      <c r="F35" s="179"/>
    </row>
    <row r="36" spans="1:6">
      <c r="A36" s="180"/>
      <c r="B36" s="178" t="s">
        <v>756</v>
      </c>
      <c r="C36" s="178"/>
      <c r="D36" s="175"/>
      <c r="E36" s="179"/>
      <c r="F36" s="179"/>
    </row>
    <row r="37" spans="1:6">
      <c r="A37" s="180"/>
      <c r="B37" s="178" t="s">
        <v>757</v>
      </c>
      <c r="C37" s="178"/>
      <c r="D37" s="175"/>
      <c r="E37" s="179"/>
      <c r="F37" s="179"/>
    </row>
    <row r="38" spans="1:6">
      <c r="A38" s="180"/>
      <c r="B38" s="188" t="s">
        <v>754</v>
      </c>
      <c r="C38" s="178" t="s">
        <v>7</v>
      </c>
      <c r="D38" s="175">
        <v>2</v>
      </c>
      <c r="E38" s="179"/>
      <c r="F38" s="179">
        <f>D38*E38</f>
        <v>0</v>
      </c>
    </row>
    <row r="39" spans="1:6">
      <c r="A39" s="180"/>
      <c r="B39" s="178"/>
      <c r="C39" s="178"/>
      <c r="D39" s="175"/>
      <c r="E39" s="179"/>
      <c r="F39" s="179"/>
    </row>
    <row r="40" spans="1:6">
      <c r="A40" s="180"/>
      <c r="B40" s="178" t="s">
        <v>758</v>
      </c>
      <c r="C40" s="178"/>
      <c r="D40" s="175"/>
      <c r="E40" s="179"/>
      <c r="F40" s="179"/>
    </row>
    <row r="41" spans="1:6">
      <c r="A41" s="180" t="s">
        <v>759</v>
      </c>
      <c r="B41" s="178" t="s">
        <v>760</v>
      </c>
      <c r="C41" s="178"/>
      <c r="D41" s="175"/>
      <c r="E41" s="179"/>
      <c r="F41" s="179"/>
    </row>
    <row r="42" spans="1:6">
      <c r="A42" s="180"/>
      <c r="B42" s="178" t="s">
        <v>761</v>
      </c>
      <c r="C42" s="178"/>
      <c r="D42" s="175"/>
      <c r="E42" s="179"/>
      <c r="F42" s="179"/>
    </row>
    <row r="43" spans="1:6">
      <c r="A43" s="180"/>
      <c r="B43" s="188" t="s">
        <v>754</v>
      </c>
      <c r="C43" s="178" t="s">
        <v>7</v>
      </c>
      <c r="D43" s="175">
        <v>2</v>
      </c>
      <c r="E43" s="179"/>
      <c r="F43" s="179">
        <f>D43*E43</f>
        <v>0</v>
      </c>
    </row>
    <row r="44" spans="1:6">
      <c r="A44" s="180"/>
      <c r="B44" s="178"/>
      <c r="C44" s="178"/>
      <c r="D44" s="175"/>
      <c r="E44" s="179"/>
      <c r="F44" s="179"/>
    </row>
    <row r="45" spans="1:6">
      <c r="A45" s="180"/>
      <c r="B45" s="178" t="s">
        <v>51</v>
      </c>
      <c r="C45" s="178"/>
      <c r="D45" s="176"/>
      <c r="E45" s="179"/>
      <c r="F45" s="179"/>
    </row>
    <row r="46" spans="1:6">
      <c r="A46" s="180" t="s">
        <v>762</v>
      </c>
      <c r="B46" s="178" t="s">
        <v>763</v>
      </c>
      <c r="C46" s="178"/>
      <c r="D46" s="176"/>
      <c r="E46" s="179"/>
      <c r="F46" s="179"/>
    </row>
    <row r="47" spans="1:6">
      <c r="A47" s="180"/>
      <c r="B47" s="178" t="s">
        <v>764</v>
      </c>
      <c r="C47" s="178"/>
      <c r="D47" s="176"/>
      <c r="E47" s="179"/>
      <c r="F47" s="179"/>
    </row>
    <row r="48" spans="1:6">
      <c r="A48" s="180"/>
      <c r="B48" s="188" t="s">
        <v>765</v>
      </c>
      <c r="C48" s="178" t="s">
        <v>7</v>
      </c>
      <c r="D48" s="175">
        <v>7</v>
      </c>
      <c r="E48" s="179"/>
      <c r="F48" s="179">
        <f>D48*E48</f>
        <v>0</v>
      </c>
    </row>
    <row r="49" spans="1:6">
      <c r="A49" s="180"/>
      <c r="B49" s="178"/>
      <c r="C49" s="178"/>
      <c r="D49" s="176"/>
      <c r="E49" s="179"/>
      <c r="F49" s="179"/>
    </row>
    <row r="50" spans="1:6">
      <c r="A50" s="180"/>
      <c r="B50" s="178" t="s">
        <v>54</v>
      </c>
      <c r="C50" s="178"/>
      <c r="D50" s="181"/>
      <c r="E50" s="179"/>
      <c r="F50" s="179"/>
    </row>
    <row r="51" spans="1:6">
      <c r="A51" s="180" t="s">
        <v>766</v>
      </c>
      <c r="B51" s="178" t="s">
        <v>964</v>
      </c>
      <c r="C51" s="178"/>
      <c r="D51" s="181"/>
      <c r="E51" s="179"/>
      <c r="F51" s="179"/>
    </row>
    <row r="52" spans="1:6">
      <c r="A52" s="180"/>
      <c r="B52" s="178" t="s">
        <v>965</v>
      </c>
      <c r="C52" s="178"/>
      <c r="D52" s="181"/>
      <c r="E52" s="179"/>
      <c r="F52" s="179"/>
    </row>
    <row r="53" spans="1:6">
      <c r="A53" s="180"/>
      <c r="B53" s="188" t="s">
        <v>765</v>
      </c>
      <c r="C53" s="178" t="s">
        <v>7</v>
      </c>
      <c r="D53" s="179">
        <v>2</v>
      </c>
      <c r="E53" s="179"/>
      <c r="F53" s="179">
        <f>D53*E53</f>
        <v>0</v>
      </c>
    </row>
    <row r="54" spans="1:6">
      <c r="A54" s="180"/>
      <c r="B54" s="188"/>
      <c r="C54" s="178"/>
      <c r="D54" s="181"/>
      <c r="E54" s="179"/>
      <c r="F54" s="179"/>
    </row>
    <row r="55" spans="1:6">
      <c r="A55" s="180" t="s">
        <v>768</v>
      </c>
      <c r="B55" s="178" t="s">
        <v>60</v>
      </c>
      <c r="C55" s="178"/>
      <c r="D55" s="176"/>
      <c r="E55" s="179"/>
      <c r="F55" s="179"/>
    </row>
    <row r="56" spans="1:6">
      <c r="A56" s="180"/>
      <c r="B56" s="178" t="s">
        <v>61</v>
      </c>
      <c r="C56" s="178"/>
      <c r="D56" s="176"/>
      <c r="E56" s="179"/>
      <c r="F56" s="179"/>
    </row>
    <row r="57" spans="1:6">
      <c r="A57" s="180"/>
      <c r="B57" s="188" t="s">
        <v>765</v>
      </c>
      <c r="C57" s="178" t="s">
        <v>7</v>
      </c>
      <c r="D57" s="175">
        <v>20</v>
      </c>
      <c r="E57" s="179"/>
      <c r="F57" s="179">
        <f>D57*E57</f>
        <v>0</v>
      </c>
    </row>
    <row r="58" spans="1:6">
      <c r="A58" s="180"/>
      <c r="B58" s="188"/>
      <c r="C58" s="178"/>
      <c r="D58" s="176"/>
      <c r="E58" s="179"/>
      <c r="F58" s="179"/>
    </row>
    <row r="59" spans="1:6">
      <c r="A59" s="180"/>
      <c r="B59" s="178" t="s">
        <v>331</v>
      </c>
      <c r="C59" s="178"/>
      <c r="D59" s="176"/>
      <c r="E59" s="179"/>
      <c r="F59" s="179"/>
    </row>
    <row r="60" spans="1:6">
      <c r="A60" s="180" t="s">
        <v>769</v>
      </c>
      <c r="B60" s="178" t="s">
        <v>770</v>
      </c>
      <c r="C60" s="178"/>
      <c r="D60" s="176"/>
      <c r="E60" s="179"/>
      <c r="F60" s="179"/>
    </row>
    <row r="61" spans="1:6">
      <c r="A61" s="180"/>
      <c r="B61" s="178" t="s">
        <v>771</v>
      </c>
      <c r="C61" s="178"/>
      <c r="D61" s="176"/>
      <c r="E61" s="179"/>
      <c r="F61" s="179"/>
    </row>
    <row r="62" spans="1:6">
      <c r="A62" s="180"/>
      <c r="B62" s="188" t="s">
        <v>754</v>
      </c>
      <c r="C62" s="178" t="s">
        <v>5</v>
      </c>
      <c r="D62" s="175">
        <v>2600</v>
      </c>
      <c r="E62" s="179"/>
      <c r="F62" s="179">
        <f>D62*E62</f>
        <v>0</v>
      </c>
    </row>
    <row r="63" spans="1:6">
      <c r="A63" s="180"/>
      <c r="B63" s="188"/>
      <c r="C63" s="178"/>
      <c r="D63" s="176"/>
      <c r="E63" s="179"/>
      <c r="F63" s="179"/>
    </row>
    <row r="64" spans="1:6">
      <c r="A64" s="180"/>
      <c r="B64" s="178" t="s">
        <v>772</v>
      </c>
      <c r="C64" s="178"/>
      <c r="D64" s="176"/>
      <c r="E64" s="179"/>
      <c r="F64" s="179"/>
    </row>
    <row r="65" spans="1:6">
      <c r="A65" s="180" t="s">
        <v>773</v>
      </c>
      <c r="B65" s="178" t="s">
        <v>774</v>
      </c>
      <c r="C65" s="178"/>
      <c r="D65" s="176"/>
      <c r="E65" s="179"/>
      <c r="F65" s="179"/>
    </row>
    <row r="66" spans="1:6">
      <c r="A66" s="180"/>
      <c r="B66" s="178" t="s">
        <v>775</v>
      </c>
      <c r="C66" s="178"/>
      <c r="D66" s="176"/>
      <c r="E66" s="179"/>
      <c r="F66" s="179"/>
    </row>
    <row r="67" spans="1:6">
      <c r="A67" s="180"/>
      <c r="B67" s="188" t="s">
        <v>776</v>
      </c>
      <c r="C67" s="178"/>
      <c r="D67" s="176"/>
      <c r="E67" s="179"/>
      <c r="F67" s="179"/>
    </row>
    <row r="68" spans="1:6">
      <c r="A68" s="180"/>
      <c r="B68" s="188" t="s">
        <v>754</v>
      </c>
      <c r="C68" s="178" t="s">
        <v>5</v>
      </c>
      <c r="D68" s="175">
        <v>100</v>
      </c>
      <c r="E68" s="179"/>
      <c r="F68" s="179">
        <f>D68*E68</f>
        <v>0</v>
      </c>
    </row>
    <row r="69" spans="1:6">
      <c r="A69" s="180"/>
      <c r="B69" s="178"/>
      <c r="C69" s="178"/>
      <c r="D69" s="176"/>
      <c r="E69" s="179"/>
      <c r="F69" s="179"/>
    </row>
    <row r="70" spans="1:6">
      <c r="A70" s="180"/>
      <c r="B70" s="178" t="s">
        <v>777</v>
      </c>
      <c r="C70" s="178"/>
      <c r="D70" s="176"/>
      <c r="E70" s="179"/>
      <c r="F70" s="179"/>
    </row>
    <row r="71" spans="1:6">
      <c r="A71" s="180" t="s">
        <v>778</v>
      </c>
      <c r="B71" s="178" t="s">
        <v>779</v>
      </c>
      <c r="C71" s="178"/>
      <c r="D71" s="176"/>
      <c r="E71" s="179"/>
      <c r="F71" s="179"/>
    </row>
    <row r="72" spans="1:6">
      <c r="A72" s="180"/>
      <c r="B72" s="178" t="s">
        <v>780</v>
      </c>
      <c r="C72" s="178"/>
      <c r="D72" s="176"/>
      <c r="E72" s="179"/>
      <c r="F72" s="179"/>
    </row>
    <row r="73" spans="1:6">
      <c r="A73" s="180"/>
      <c r="B73" s="188" t="s">
        <v>781</v>
      </c>
      <c r="C73" s="178" t="s">
        <v>58</v>
      </c>
      <c r="D73" s="175">
        <v>150</v>
      </c>
      <c r="E73" s="179"/>
      <c r="F73" s="179">
        <f>D73*E73</f>
        <v>0</v>
      </c>
    </row>
    <row r="74" spans="1:6">
      <c r="A74" s="180"/>
      <c r="B74" s="178"/>
      <c r="C74" s="178"/>
      <c r="D74" s="176"/>
      <c r="E74" s="179"/>
      <c r="F74" s="179"/>
    </row>
    <row r="75" spans="1:6">
      <c r="A75" s="180"/>
      <c r="B75" s="178" t="s">
        <v>446</v>
      </c>
      <c r="C75" s="178"/>
      <c r="D75" s="181"/>
      <c r="E75" s="179"/>
      <c r="F75" s="179"/>
    </row>
    <row r="76" spans="1:6">
      <c r="A76" s="180" t="s">
        <v>783</v>
      </c>
      <c r="B76" s="178" t="s">
        <v>784</v>
      </c>
      <c r="C76" s="178"/>
      <c r="D76" s="181"/>
      <c r="E76" s="179"/>
      <c r="F76" s="179"/>
    </row>
    <row r="77" spans="1:6">
      <c r="A77" s="180"/>
      <c r="B77" s="178" t="s">
        <v>966</v>
      </c>
      <c r="C77" s="178"/>
      <c r="D77" s="181"/>
      <c r="E77" s="179"/>
      <c r="F77" s="179"/>
    </row>
    <row r="78" spans="1:6">
      <c r="A78" s="180"/>
      <c r="B78" s="188" t="s">
        <v>754</v>
      </c>
      <c r="C78" s="178" t="s">
        <v>58</v>
      </c>
      <c r="D78" s="179">
        <v>20</v>
      </c>
      <c r="E78" s="179"/>
      <c r="F78" s="179">
        <f>D78*E78</f>
        <v>0</v>
      </c>
    </row>
    <row r="79" spans="1:6" ht="13.5" thickBot="1">
      <c r="A79" s="180"/>
      <c r="B79" s="178"/>
      <c r="C79" s="178"/>
      <c r="D79" s="176"/>
      <c r="E79" s="179"/>
      <c r="F79" s="179"/>
    </row>
    <row r="80" spans="1:6" ht="13.5" thickBot="1">
      <c r="A80" s="177"/>
      <c r="B80" s="183" t="s">
        <v>484</v>
      </c>
      <c r="C80" s="184"/>
      <c r="D80" s="185"/>
      <c r="E80" s="186"/>
      <c r="F80" s="187">
        <f>SUM(F11:F79)</f>
        <v>0</v>
      </c>
    </row>
    <row r="81" spans="1:6">
      <c r="A81" s="177"/>
      <c r="B81" s="178"/>
      <c r="C81" s="174"/>
      <c r="D81" s="176"/>
      <c r="E81" s="175"/>
      <c r="F81" s="179"/>
    </row>
    <row r="82" spans="1:6">
      <c r="A82" s="177" t="s">
        <v>452</v>
      </c>
      <c r="B82" s="173" t="s">
        <v>485</v>
      </c>
      <c r="C82" s="174"/>
      <c r="D82" s="176"/>
      <c r="E82" s="175"/>
      <c r="F82" s="179"/>
    </row>
    <row r="83" spans="1:6">
      <c r="A83" s="177"/>
      <c r="B83" s="173"/>
      <c r="C83" s="174"/>
      <c r="D83" s="176"/>
      <c r="E83" s="175"/>
      <c r="F83" s="179"/>
    </row>
    <row r="84" spans="1:6">
      <c r="A84" s="180"/>
      <c r="B84" s="178" t="s">
        <v>239</v>
      </c>
      <c r="C84" s="178"/>
      <c r="D84" s="181"/>
      <c r="E84" s="179"/>
      <c r="F84" s="179"/>
    </row>
    <row r="85" spans="1:6">
      <c r="A85" s="180" t="s">
        <v>454</v>
      </c>
      <c r="B85" s="178" t="s">
        <v>786</v>
      </c>
      <c r="C85" s="178"/>
      <c r="D85" s="181"/>
      <c r="E85" s="179"/>
      <c r="F85" s="179"/>
    </row>
    <row r="86" spans="1:6">
      <c r="A86" s="180"/>
      <c r="B86" s="178" t="s">
        <v>787</v>
      </c>
      <c r="C86" s="178"/>
      <c r="D86" s="181"/>
      <c r="E86" s="179"/>
      <c r="F86" s="179"/>
    </row>
    <row r="87" spans="1:6">
      <c r="A87" s="180"/>
      <c r="B87" s="178" t="s">
        <v>788</v>
      </c>
      <c r="C87" s="178" t="s">
        <v>2</v>
      </c>
      <c r="D87" s="179">
        <v>395</v>
      </c>
      <c r="E87" s="179"/>
      <c r="F87" s="179">
        <f>D87*E87</f>
        <v>0</v>
      </c>
    </row>
    <row r="88" spans="1:6">
      <c r="A88" s="177"/>
      <c r="B88" s="173"/>
      <c r="C88" s="174"/>
      <c r="D88" s="176"/>
      <c r="E88" s="175"/>
      <c r="F88" s="179"/>
    </row>
    <row r="89" spans="1:6">
      <c r="A89" s="180"/>
      <c r="B89" s="178" t="s">
        <v>789</v>
      </c>
      <c r="C89" s="178"/>
      <c r="D89" s="176"/>
      <c r="E89" s="179"/>
      <c r="F89" s="179"/>
    </row>
    <row r="90" spans="1:6">
      <c r="A90" s="180" t="s">
        <v>455</v>
      </c>
      <c r="B90" s="178" t="s">
        <v>786</v>
      </c>
      <c r="C90" s="178"/>
      <c r="D90" s="176"/>
      <c r="E90" s="179"/>
      <c r="F90" s="179"/>
    </row>
    <row r="91" spans="1:6">
      <c r="A91" s="180"/>
      <c r="B91" s="178" t="s">
        <v>790</v>
      </c>
      <c r="C91" s="178"/>
      <c r="D91" s="176"/>
      <c r="E91" s="179"/>
      <c r="F91" s="179"/>
    </row>
    <row r="92" spans="1:6">
      <c r="A92" s="180"/>
      <c r="B92" s="188" t="s">
        <v>754</v>
      </c>
      <c r="C92" s="178" t="s">
        <v>2</v>
      </c>
      <c r="D92" s="175">
        <v>345</v>
      </c>
      <c r="E92" s="179"/>
      <c r="F92" s="179">
        <f>D92*E92</f>
        <v>0</v>
      </c>
    </row>
    <row r="93" spans="1:6">
      <c r="A93" s="180"/>
      <c r="B93" s="188"/>
      <c r="C93" s="178"/>
      <c r="D93" s="176"/>
      <c r="E93" s="179"/>
      <c r="F93" s="179"/>
    </row>
    <row r="94" spans="1:6">
      <c r="A94" s="180"/>
      <c r="B94" s="178" t="s">
        <v>85</v>
      </c>
      <c r="C94" s="178"/>
      <c r="D94" s="176"/>
      <c r="E94" s="179"/>
      <c r="F94" s="179"/>
    </row>
    <row r="95" spans="1:6">
      <c r="A95" s="180" t="s">
        <v>456</v>
      </c>
      <c r="B95" s="178" t="s">
        <v>791</v>
      </c>
      <c r="C95" s="178"/>
      <c r="D95" s="176"/>
      <c r="E95" s="179"/>
      <c r="F95" s="179"/>
    </row>
    <row r="96" spans="1:6">
      <c r="A96" s="180"/>
      <c r="B96" s="178" t="s">
        <v>792</v>
      </c>
      <c r="C96" s="178"/>
      <c r="D96" s="176"/>
      <c r="E96" s="179"/>
      <c r="F96" s="179"/>
    </row>
    <row r="97" spans="1:6">
      <c r="A97" s="180"/>
      <c r="B97" s="188" t="s">
        <v>754</v>
      </c>
      <c r="C97" s="178" t="s">
        <v>2</v>
      </c>
      <c r="D97" s="175">
        <v>3760</v>
      </c>
      <c r="E97" s="179"/>
      <c r="F97" s="179">
        <f>D97*E97</f>
        <v>0</v>
      </c>
    </row>
    <row r="98" spans="1:6">
      <c r="A98" s="180"/>
      <c r="B98" s="188"/>
      <c r="C98" s="178"/>
      <c r="D98" s="175"/>
      <c r="E98" s="179"/>
      <c r="F98" s="179"/>
    </row>
    <row r="99" spans="1:6">
      <c r="A99" s="180"/>
      <c r="B99" s="178" t="s">
        <v>242</v>
      </c>
      <c r="C99" s="178"/>
      <c r="D99" s="176"/>
      <c r="E99" s="179"/>
      <c r="F99" s="179"/>
    </row>
    <row r="100" spans="1:6">
      <c r="A100" s="180" t="s">
        <v>794</v>
      </c>
      <c r="B100" s="178" t="s">
        <v>801</v>
      </c>
      <c r="C100" s="178"/>
      <c r="D100" s="176"/>
      <c r="E100" s="179"/>
      <c r="F100" s="179"/>
    </row>
    <row r="101" spans="1:6">
      <c r="A101" s="180"/>
      <c r="B101" s="178" t="s">
        <v>802</v>
      </c>
      <c r="C101" s="178" t="s">
        <v>5</v>
      </c>
      <c r="D101" s="175">
        <v>3710</v>
      </c>
      <c r="E101" s="179"/>
      <c r="F101" s="179">
        <f>D101*E101</f>
        <v>0</v>
      </c>
    </row>
    <row r="102" spans="1:6">
      <c r="A102" s="180"/>
      <c r="B102" s="178"/>
      <c r="C102" s="178"/>
      <c r="D102" s="181"/>
      <c r="E102" s="179"/>
      <c r="F102" s="179"/>
    </row>
    <row r="103" spans="1:6">
      <c r="A103" s="180"/>
      <c r="B103" s="178" t="s">
        <v>803</v>
      </c>
      <c r="C103" s="178"/>
      <c r="D103" s="181"/>
      <c r="E103" s="179"/>
      <c r="F103" s="179"/>
    </row>
    <row r="104" spans="1:6">
      <c r="A104" s="180" t="s">
        <v>800</v>
      </c>
      <c r="B104" s="178" t="s">
        <v>805</v>
      </c>
      <c r="C104" s="178"/>
      <c r="D104" s="181"/>
      <c r="E104" s="179"/>
      <c r="F104" s="179"/>
    </row>
    <row r="105" spans="1:6">
      <c r="A105" s="180"/>
      <c r="B105" s="178" t="s">
        <v>806</v>
      </c>
      <c r="C105" s="178"/>
      <c r="D105" s="181"/>
      <c r="E105" s="179"/>
      <c r="F105" s="179"/>
    </row>
    <row r="106" spans="1:6">
      <c r="A106" s="180"/>
      <c r="B106" s="178" t="s">
        <v>807</v>
      </c>
      <c r="C106" s="178" t="s">
        <v>5</v>
      </c>
      <c r="D106" s="179">
        <v>3570</v>
      </c>
      <c r="E106" s="179"/>
      <c r="F106" s="179">
        <f>D106*E106</f>
        <v>0</v>
      </c>
    </row>
    <row r="107" spans="1:6">
      <c r="A107" s="180"/>
      <c r="B107" s="178"/>
      <c r="C107" s="178"/>
      <c r="D107" s="176"/>
      <c r="E107" s="179"/>
      <c r="F107" s="179"/>
    </row>
    <row r="108" spans="1:6">
      <c r="A108" s="180"/>
      <c r="B108" s="178" t="s">
        <v>446</v>
      </c>
      <c r="C108" s="178"/>
      <c r="D108" s="181"/>
      <c r="E108" s="179"/>
      <c r="F108" s="179"/>
    </row>
    <row r="109" spans="1:6">
      <c r="A109" s="180" t="s">
        <v>804</v>
      </c>
      <c r="B109" s="178" t="s">
        <v>490</v>
      </c>
      <c r="C109" s="178"/>
      <c r="D109" s="181"/>
      <c r="E109" s="179"/>
      <c r="F109" s="179"/>
    </row>
    <row r="110" spans="1:6">
      <c r="A110" s="180"/>
      <c r="B110" s="178" t="s">
        <v>491</v>
      </c>
      <c r="C110" s="178" t="s">
        <v>2</v>
      </c>
      <c r="D110" s="175">
        <v>70</v>
      </c>
      <c r="E110" s="179"/>
      <c r="F110" s="179">
        <f>D110*E110</f>
        <v>0</v>
      </c>
    </row>
    <row r="111" spans="1:6">
      <c r="A111" s="180"/>
      <c r="B111" s="178"/>
      <c r="C111" s="178"/>
      <c r="D111" s="176"/>
      <c r="E111" s="179"/>
      <c r="F111" s="179"/>
    </row>
    <row r="112" spans="1:6">
      <c r="A112" s="180"/>
      <c r="B112" s="178" t="s">
        <v>250</v>
      </c>
      <c r="C112" s="178"/>
      <c r="D112" s="176"/>
      <c r="E112" s="179"/>
      <c r="F112" s="179"/>
    </row>
    <row r="113" spans="1:6">
      <c r="A113" s="180" t="s">
        <v>808</v>
      </c>
      <c r="B113" s="178" t="s">
        <v>812</v>
      </c>
      <c r="C113" s="178"/>
      <c r="D113" s="176"/>
      <c r="E113" s="179"/>
      <c r="F113" s="179"/>
    </row>
    <row r="114" spans="1:6">
      <c r="A114" s="180"/>
      <c r="B114" s="178" t="s">
        <v>813</v>
      </c>
      <c r="C114" s="178"/>
      <c r="D114" s="176"/>
      <c r="E114" s="179"/>
      <c r="F114" s="179"/>
    </row>
    <row r="115" spans="1:6">
      <c r="A115" s="180"/>
      <c r="B115" s="178" t="s">
        <v>814</v>
      </c>
      <c r="C115" s="178" t="s">
        <v>2</v>
      </c>
      <c r="D115" s="175">
        <v>2950</v>
      </c>
      <c r="E115" s="179"/>
      <c r="F115" s="179">
        <f>D115*E115</f>
        <v>0</v>
      </c>
    </row>
    <row r="116" spans="1:6">
      <c r="A116" s="180"/>
      <c r="B116" s="178"/>
      <c r="C116" s="178"/>
      <c r="D116" s="176"/>
      <c r="E116" s="179"/>
      <c r="F116" s="179"/>
    </row>
    <row r="117" spans="1:6">
      <c r="A117" s="180"/>
      <c r="B117" s="178" t="s">
        <v>92</v>
      </c>
      <c r="C117" s="178"/>
      <c r="D117" s="176"/>
      <c r="E117" s="179"/>
      <c r="F117" s="179"/>
    </row>
    <row r="118" spans="1:6">
      <c r="A118" s="180" t="s">
        <v>809</v>
      </c>
      <c r="B118" s="178" t="s">
        <v>816</v>
      </c>
      <c r="C118" s="178"/>
      <c r="D118" s="176"/>
      <c r="E118" s="179"/>
      <c r="F118" s="179"/>
    </row>
    <row r="119" spans="1:6">
      <c r="A119" s="180"/>
      <c r="B119" s="178" t="s">
        <v>817</v>
      </c>
      <c r="C119" s="178" t="s">
        <v>5</v>
      </c>
      <c r="D119" s="175">
        <v>2630</v>
      </c>
      <c r="E119" s="179"/>
      <c r="F119" s="179">
        <f>D119*E119</f>
        <v>0</v>
      </c>
    </row>
    <row r="120" spans="1:6">
      <c r="A120" s="180"/>
      <c r="B120" s="178"/>
      <c r="C120" s="178"/>
      <c r="D120" s="175"/>
      <c r="E120" s="179"/>
      <c r="F120" s="179"/>
    </row>
    <row r="121" spans="1:6">
      <c r="A121" s="180"/>
      <c r="B121" s="178" t="s">
        <v>94</v>
      </c>
      <c r="C121" s="178"/>
      <c r="D121" s="175"/>
      <c r="E121" s="179"/>
      <c r="F121" s="179"/>
    </row>
    <row r="122" spans="1:6">
      <c r="A122" s="180" t="s">
        <v>811</v>
      </c>
      <c r="B122" s="178" t="s">
        <v>19</v>
      </c>
      <c r="C122" s="178" t="s">
        <v>5</v>
      </c>
      <c r="D122" s="175">
        <v>2630</v>
      </c>
      <c r="E122" s="179"/>
      <c r="F122" s="179">
        <f>D122*E122</f>
        <v>0</v>
      </c>
    </row>
    <row r="123" spans="1:6">
      <c r="A123" s="180"/>
      <c r="B123" s="178"/>
      <c r="C123" s="178"/>
      <c r="D123" s="176"/>
      <c r="E123" s="179"/>
      <c r="F123" s="179"/>
    </row>
    <row r="124" spans="1:6">
      <c r="A124" s="180"/>
      <c r="B124" s="178" t="s">
        <v>819</v>
      </c>
      <c r="C124" s="178"/>
      <c r="D124" s="176"/>
      <c r="E124" s="179"/>
      <c r="F124" s="179"/>
    </row>
    <row r="125" spans="1:6">
      <c r="A125" s="180" t="s">
        <v>815</v>
      </c>
      <c r="B125" s="178" t="s">
        <v>821</v>
      </c>
      <c r="C125" s="178"/>
      <c r="D125" s="176"/>
      <c r="E125" s="179"/>
      <c r="F125" s="179"/>
    </row>
    <row r="126" spans="1:6">
      <c r="A126" s="180"/>
      <c r="B126" s="178" t="s">
        <v>822</v>
      </c>
      <c r="C126" s="178" t="s">
        <v>2</v>
      </c>
      <c r="D126" s="175">
        <v>345</v>
      </c>
      <c r="E126" s="179"/>
      <c r="F126" s="179">
        <f>D126*E126</f>
        <v>0</v>
      </c>
    </row>
    <row r="127" spans="1:6" ht="13.5" thickBot="1">
      <c r="A127" s="177"/>
      <c r="B127" s="173"/>
      <c r="C127" s="174"/>
      <c r="D127" s="176"/>
      <c r="E127" s="175"/>
      <c r="F127" s="179"/>
    </row>
    <row r="128" spans="1:6" ht="13.5" thickBot="1">
      <c r="A128" s="177"/>
      <c r="B128" s="183" t="s">
        <v>494</v>
      </c>
      <c r="C128" s="184"/>
      <c r="D128" s="185"/>
      <c r="E128" s="186"/>
      <c r="F128" s="187">
        <f>SUM(F82:F127)</f>
        <v>0</v>
      </c>
    </row>
    <row r="129" spans="1:6">
      <c r="A129" s="177"/>
      <c r="B129" s="178"/>
      <c r="C129" s="174"/>
      <c r="D129" s="176"/>
      <c r="E129" s="175"/>
      <c r="F129" s="179"/>
    </row>
    <row r="130" spans="1:6">
      <c r="A130" s="177" t="s">
        <v>495</v>
      </c>
      <c r="B130" s="173" t="s">
        <v>622</v>
      </c>
      <c r="C130" s="174"/>
      <c r="D130" s="176"/>
      <c r="E130" s="175"/>
      <c r="F130" s="179"/>
    </row>
    <row r="131" spans="1:6">
      <c r="A131" s="177"/>
      <c r="B131" s="173"/>
      <c r="C131" s="174"/>
      <c r="D131" s="176"/>
      <c r="E131" s="175"/>
      <c r="F131" s="179"/>
    </row>
    <row r="132" spans="1:6">
      <c r="A132" s="180"/>
      <c r="B132" s="178" t="s">
        <v>334</v>
      </c>
      <c r="C132" s="178"/>
      <c r="D132" s="176"/>
      <c r="E132" s="179"/>
      <c r="F132" s="179"/>
    </row>
    <row r="133" spans="1:6">
      <c r="A133" s="180" t="s">
        <v>496</v>
      </c>
      <c r="B133" s="178" t="s">
        <v>823</v>
      </c>
      <c r="C133" s="178"/>
      <c r="D133" s="176"/>
      <c r="E133" s="179"/>
      <c r="F133" s="179"/>
    </row>
    <row r="134" spans="1:6">
      <c r="A134" s="180"/>
      <c r="B134" s="178" t="s">
        <v>824</v>
      </c>
      <c r="C134" s="178"/>
      <c r="D134" s="176"/>
      <c r="E134" s="179"/>
      <c r="F134" s="179"/>
    </row>
    <row r="135" spans="1:6">
      <c r="A135" s="180"/>
      <c r="B135" s="178" t="s">
        <v>825</v>
      </c>
      <c r="C135" s="178" t="s">
        <v>2</v>
      </c>
      <c r="D135" s="175">
        <v>1510</v>
      </c>
      <c r="E135" s="179"/>
      <c r="F135" s="179">
        <f>D135*E135</f>
        <v>0</v>
      </c>
    </row>
    <row r="136" spans="1:6">
      <c r="A136" s="180"/>
      <c r="B136" s="178"/>
      <c r="C136" s="178"/>
      <c r="D136" s="175"/>
      <c r="E136" s="179"/>
      <c r="F136" s="179"/>
    </row>
    <row r="137" spans="1:6">
      <c r="A137" s="180"/>
      <c r="B137" s="178" t="s">
        <v>967</v>
      </c>
      <c r="C137" s="178"/>
      <c r="D137" s="176"/>
      <c r="E137" s="179"/>
      <c r="F137" s="179"/>
    </row>
    <row r="138" spans="1:6">
      <c r="A138" s="180" t="s">
        <v>827</v>
      </c>
      <c r="B138" s="178" t="s">
        <v>828</v>
      </c>
      <c r="C138" s="178"/>
      <c r="D138" s="176"/>
      <c r="E138" s="179"/>
      <c r="F138" s="179"/>
    </row>
    <row r="139" spans="1:6">
      <c r="A139" s="180"/>
      <c r="B139" s="178" t="s">
        <v>968</v>
      </c>
      <c r="C139" s="178"/>
      <c r="D139" s="176"/>
      <c r="E139" s="179"/>
      <c r="F139" s="179"/>
    </row>
    <row r="140" spans="1:6">
      <c r="A140" s="180"/>
      <c r="B140" s="178" t="s">
        <v>969</v>
      </c>
      <c r="C140" s="178"/>
      <c r="D140" s="176"/>
      <c r="E140" s="179"/>
      <c r="F140" s="179"/>
    </row>
    <row r="141" spans="1:6">
      <c r="A141" s="180"/>
      <c r="B141" s="178" t="s">
        <v>970</v>
      </c>
      <c r="C141" s="178"/>
      <c r="D141" s="176"/>
      <c r="E141" s="179"/>
      <c r="F141" s="179"/>
    </row>
    <row r="142" spans="1:6">
      <c r="A142" s="180"/>
      <c r="B142" s="178" t="s">
        <v>971</v>
      </c>
      <c r="C142" s="178" t="s">
        <v>5</v>
      </c>
      <c r="D142" s="179">
        <v>2780</v>
      </c>
      <c r="E142" s="179"/>
      <c r="F142" s="179">
        <f>D142*E142</f>
        <v>0</v>
      </c>
    </row>
    <row r="143" spans="1:6">
      <c r="A143" s="180"/>
      <c r="B143" s="178"/>
      <c r="C143" s="178"/>
      <c r="D143" s="181"/>
      <c r="E143" s="179"/>
      <c r="F143" s="179"/>
    </row>
    <row r="144" spans="1:6">
      <c r="A144" s="180"/>
      <c r="B144" s="178" t="s">
        <v>972</v>
      </c>
      <c r="C144" s="178"/>
      <c r="D144" s="176"/>
      <c r="E144" s="179"/>
      <c r="F144" s="179"/>
    </row>
    <row r="145" spans="1:6">
      <c r="A145" s="180" t="s">
        <v>831</v>
      </c>
      <c r="B145" s="178" t="s">
        <v>973</v>
      </c>
      <c r="C145" s="178"/>
      <c r="D145" s="176"/>
      <c r="E145" s="179"/>
      <c r="F145" s="179"/>
    </row>
    <row r="146" spans="1:6">
      <c r="A146" s="180"/>
      <c r="B146" s="178" t="s">
        <v>974</v>
      </c>
      <c r="C146" s="178"/>
      <c r="D146" s="176"/>
      <c r="E146" s="179"/>
      <c r="F146" s="179"/>
    </row>
    <row r="147" spans="1:6">
      <c r="A147" s="180"/>
      <c r="B147" s="178" t="s">
        <v>975</v>
      </c>
      <c r="C147" s="178"/>
      <c r="D147" s="176"/>
      <c r="E147" s="179"/>
      <c r="F147" s="179"/>
    </row>
    <row r="148" spans="1:6">
      <c r="A148" s="180"/>
      <c r="B148" s="178" t="s">
        <v>976</v>
      </c>
      <c r="C148" s="178"/>
      <c r="D148" s="176"/>
      <c r="E148" s="179"/>
      <c r="F148" s="179"/>
    </row>
    <row r="149" spans="1:6">
      <c r="A149" s="180"/>
      <c r="B149" s="178" t="s">
        <v>977</v>
      </c>
      <c r="C149" s="178" t="s">
        <v>5</v>
      </c>
      <c r="D149" s="179">
        <v>2780</v>
      </c>
      <c r="E149" s="179"/>
      <c r="F149" s="179">
        <f>D149*E149</f>
        <v>0</v>
      </c>
    </row>
    <row r="150" spans="1:6">
      <c r="A150" s="180"/>
      <c r="B150" s="178"/>
      <c r="C150" s="178"/>
      <c r="D150" s="181"/>
      <c r="E150" s="179"/>
      <c r="F150" s="179"/>
    </row>
    <row r="151" spans="1:6">
      <c r="A151" s="180"/>
      <c r="B151" s="178" t="s">
        <v>978</v>
      </c>
      <c r="C151" s="178"/>
      <c r="D151" s="176"/>
      <c r="E151" s="179"/>
      <c r="F151" s="179"/>
    </row>
    <row r="152" spans="1:6">
      <c r="A152" s="180" t="s">
        <v>837</v>
      </c>
      <c r="B152" s="178" t="s">
        <v>979</v>
      </c>
      <c r="C152" s="178"/>
      <c r="D152" s="176"/>
      <c r="E152" s="179"/>
      <c r="F152" s="179"/>
    </row>
    <row r="153" spans="1:6">
      <c r="A153" s="180"/>
      <c r="B153" s="178" t="s">
        <v>980</v>
      </c>
      <c r="C153" s="178" t="s">
        <v>5</v>
      </c>
      <c r="D153" s="179">
        <v>2780</v>
      </c>
      <c r="E153" s="179"/>
      <c r="F153" s="179">
        <f>D153*E153</f>
        <v>0</v>
      </c>
    </row>
    <row r="154" spans="1:6">
      <c r="A154" s="180"/>
      <c r="B154" s="178"/>
      <c r="C154" s="178"/>
      <c r="D154" s="176"/>
      <c r="E154" s="179"/>
      <c r="F154" s="179"/>
    </row>
    <row r="155" spans="1:6">
      <c r="A155" s="180"/>
      <c r="B155" s="178" t="s">
        <v>981</v>
      </c>
      <c r="C155" s="178"/>
      <c r="D155" s="181"/>
      <c r="E155" s="179"/>
      <c r="F155" s="179"/>
    </row>
    <row r="156" spans="1:6">
      <c r="A156" s="180" t="s">
        <v>982</v>
      </c>
      <c r="B156" s="178" t="s">
        <v>838</v>
      </c>
      <c r="C156" s="178"/>
      <c r="D156" s="181"/>
      <c r="E156" s="179"/>
      <c r="F156" s="179"/>
    </row>
    <row r="157" spans="1:6">
      <c r="A157" s="180"/>
      <c r="B157" s="178" t="s">
        <v>983</v>
      </c>
      <c r="C157" s="178" t="s">
        <v>2</v>
      </c>
      <c r="D157" s="179">
        <v>120</v>
      </c>
      <c r="E157" s="179"/>
      <c r="F157" s="179">
        <f>D157*E157</f>
        <v>0</v>
      </c>
    </row>
    <row r="158" spans="1:6" ht="13.5" thickBot="1">
      <c r="A158" s="180"/>
      <c r="B158" s="178"/>
      <c r="C158" s="178"/>
      <c r="D158" s="181"/>
      <c r="E158" s="179"/>
      <c r="F158" s="179"/>
    </row>
    <row r="159" spans="1:6" ht="13.5" thickBot="1">
      <c r="A159" s="177"/>
      <c r="B159" s="183" t="s">
        <v>840</v>
      </c>
      <c r="C159" s="184"/>
      <c r="D159" s="185"/>
      <c r="E159" s="186"/>
      <c r="F159" s="187">
        <f>SUM(F130:F158)</f>
        <v>0</v>
      </c>
    </row>
    <row r="160" spans="1:6">
      <c r="A160" s="177"/>
      <c r="B160" s="178"/>
      <c r="C160" s="174"/>
      <c r="D160" s="176"/>
      <c r="E160" s="175"/>
      <c r="F160" s="179"/>
    </row>
    <row r="161" spans="1:6">
      <c r="A161" s="177" t="s">
        <v>500</v>
      </c>
      <c r="B161" s="173" t="s">
        <v>445</v>
      </c>
      <c r="C161" s="174"/>
      <c r="D161" s="176"/>
      <c r="E161" s="175"/>
      <c r="F161" s="179"/>
    </row>
    <row r="162" spans="1:6">
      <c r="A162" s="177"/>
      <c r="B162" s="173"/>
      <c r="C162" s="174"/>
      <c r="D162" s="176"/>
      <c r="E162" s="175"/>
      <c r="F162" s="179"/>
    </row>
    <row r="163" spans="1:6">
      <c r="A163" s="180"/>
      <c r="B163" s="178" t="s">
        <v>906</v>
      </c>
      <c r="C163" s="178"/>
      <c r="D163" s="181"/>
      <c r="E163" s="179"/>
      <c r="F163" s="179"/>
    </row>
    <row r="164" spans="1:6">
      <c r="A164" s="180" t="s">
        <v>502</v>
      </c>
      <c r="B164" s="178" t="s">
        <v>908</v>
      </c>
      <c r="C164" s="178"/>
      <c r="D164" s="181"/>
      <c r="E164" s="179"/>
      <c r="F164" s="179"/>
    </row>
    <row r="165" spans="1:6">
      <c r="A165" s="180"/>
      <c r="B165" s="178" t="s">
        <v>909</v>
      </c>
      <c r="C165" s="178"/>
      <c r="D165" s="179"/>
      <c r="E165" s="179"/>
      <c r="F165" s="179"/>
    </row>
    <row r="166" spans="1:6">
      <c r="A166" s="180"/>
      <c r="B166" s="178" t="s">
        <v>910</v>
      </c>
      <c r="C166" s="178" t="s">
        <v>7</v>
      </c>
      <c r="D166" s="179">
        <v>8</v>
      </c>
      <c r="E166" s="179"/>
      <c r="F166" s="179">
        <f>D166*E166</f>
        <v>0</v>
      </c>
    </row>
    <row r="167" spans="1:6">
      <c r="A167" s="180"/>
      <c r="B167" s="178"/>
      <c r="C167" s="178"/>
      <c r="D167" s="179"/>
      <c r="E167" s="179"/>
      <c r="F167" s="179"/>
    </row>
    <row r="168" spans="1:6">
      <c r="A168" s="180"/>
      <c r="B168" s="178" t="s">
        <v>911</v>
      </c>
      <c r="C168" s="178"/>
      <c r="D168" s="179"/>
      <c r="E168" s="179"/>
      <c r="F168" s="179"/>
    </row>
    <row r="169" spans="1:6">
      <c r="A169" s="180" t="s">
        <v>507</v>
      </c>
      <c r="B169" s="178" t="s">
        <v>913</v>
      </c>
      <c r="C169" s="178"/>
      <c r="D169" s="179"/>
      <c r="E169" s="179"/>
      <c r="F169" s="179"/>
    </row>
    <row r="170" spans="1:6">
      <c r="A170" s="180"/>
      <c r="B170" s="178" t="s">
        <v>914</v>
      </c>
      <c r="C170" s="178"/>
      <c r="D170" s="179"/>
      <c r="E170" s="179"/>
      <c r="F170" s="179"/>
    </row>
    <row r="171" spans="1:6">
      <c r="A171" s="180"/>
      <c r="B171" s="178" t="s">
        <v>915</v>
      </c>
      <c r="C171" s="178"/>
      <c r="D171" s="179"/>
      <c r="E171" s="179"/>
      <c r="F171" s="179"/>
    </row>
    <row r="172" spans="1:6">
      <c r="A172" s="180"/>
      <c r="B172" s="178" t="s">
        <v>916</v>
      </c>
      <c r="C172" s="178" t="s">
        <v>7</v>
      </c>
      <c r="D172" s="179">
        <v>8</v>
      </c>
      <c r="E172" s="179"/>
      <c r="F172" s="179">
        <f>D172*E172</f>
        <v>0</v>
      </c>
    </row>
    <row r="173" spans="1:6">
      <c r="A173" s="180"/>
      <c r="B173" s="178"/>
      <c r="C173" s="178"/>
      <c r="D173" s="179"/>
      <c r="E173" s="179"/>
      <c r="F173" s="179"/>
    </row>
    <row r="174" spans="1:6">
      <c r="A174" s="180"/>
      <c r="B174" s="178" t="s">
        <v>984</v>
      </c>
      <c r="C174" s="178"/>
      <c r="D174" s="181"/>
      <c r="E174" s="179"/>
      <c r="F174" s="179"/>
    </row>
    <row r="175" spans="1:6">
      <c r="A175" s="180" t="s">
        <v>513</v>
      </c>
      <c r="B175" s="178" t="s">
        <v>985</v>
      </c>
      <c r="C175" s="178"/>
      <c r="D175" s="181"/>
      <c r="E175" s="179"/>
      <c r="F175" s="179"/>
    </row>
    <row r="176" spans="1:6">
      <c r="A176" s="180"/>
      <c r="B176" s="178" t="s">
        <v>986</v>
      </c>
      <c r="C176" s="178"/>
      <c r="D176" s="181"/>
      <c r="E176" s="179"/>
      <c r="F176" s="179"/>
    </row>
    <row r="177" spans="1:6">
      <c r="A177" s="180"/>
      <c r="B177" s="178" t="s">
        <v>987</v>
      </c>
      <c r="C177" s="178"/>
      <c r="D177" s="181"/>
      <c r="E177" s="179"/>
      <c r="F177" s="179"/>
    </row>
    <row r="178" spans="1:6">
      <c r="A178" s="180"/>
      <c r="B178" s="178" t="s">
        <v>988</v>
      </c>
      <c r="C178" s="178"/>
      <c r="D178" s="181"/>
      <c r="E178" s="179"/>
      <c r="F178" s="179"/>
    </row>
    <row r="179" spans="1:6">
      <c r="A179" s="180"/>
      <c r="B179" s="178" t="s">
        <v>989</v>
      </c>
      <c r="C179" s="178" t="s">
        <v>7</v>
      </c>
      <c r="D179" s="179">
        <v>1</v>
      </c>
      <c r="E179" s="179"/>
      <c r="F179" s="179">
        <f>D179*E179</f>
        <v>0</v>
      </c>
    </row>
    <row r="180" spans="1:6">
      <c r="A180" s="180"/>
      <c r="B180" s="178"/>
      <c r="C180" s="178"/>
      <c r="D180" s="179"/>
      <c r="E180" s="179"/>
      <c r="F180" s="179"/>
    </row>
    <row r="181" spans="1:6">
      <c r="A181" s="180"/>
      <c r="B181" s="178" t="s">
        <v>438</v>
      </c>
      <c r="C181" s="178"/>
      <c r="D181" s="181"/>
      <c r="E181" s="179"/>
      <c r="F181" s="179"/>
    </row>
    <row r="182" spans="1:6">
      <c r="A182" s="180" t="s">
        <v>522</v>
      </c>
      <c r="B182" s="178" t="s">
        <v>990</v>
      </c>
      <c r="C182" s="178"/>
      <c r="D182" s="181"/>
      <c r="E182" s="179"/>
      <c r="F182" s="179"/>
    </row>
    <row r="183" spans="1:6">
      <c r="A183" s="180"/>
      <c r="B183" s="178" t="s">
        <v>991</v>
      </c>
      <c r="C183" s="178" t="s">
        <v>7</v>
      </c>
      <c r="D183" s="179">
        <v>5</v>
      </c>
      <c r="E183" s="179"/>
      <c r="F183" s="179">
        <f>D183*E183</f>
        <v>0</v>
      </c>
    </row>
    <row r="184" spans="1:6">
      <c r="A184" s="180"/>
      <c r="B184" s="178"/>
      <c r="C184" s="178"/>
      <c r="D184" s="179"/>
      <c r="E184" s="179"/>
      <c r="F184" s="179"/>
    </row>
    <row r="185" spans="1:6">
      <c r="A185" s="180"/>
      <c r="B185" s="178" t="s">
        <v>992</v>
      </c>
      <c r="C185" s="178"/>
      <c r="D185" s="181"/>
      <c r="E185" s="179"/>
      <c r="F185" s="179"/>
    </row>
    <row r="186" spans="1:6">
      <c r="A186" s="180" t="s">
        <v>530</v>
      </c>
      <c r="B186" s="178" t="s">
        <v>928</v>
      </c>
      <c r="C186" s="178"/>
      <c r="D186" s="181"/>
      <c r="E186" s="179"/>
      <c r="F186" s="179"/>
    </row>
    <row r="187" spans="1:6">
      <c r="A187" s="180"/>
      <c r="B187" s="178" t="s">
        <v>929</v>
      </c>
      <c r="C187" s="178"/>
      <c r="D187" s="181"/>
      <c r="E187" s="179"/>
      <c r="F187" s="179"/>
    </row>
    <row r="188" spans="1:6">
      <c r="A188" s="180"/>
      <c r="B188" s="178" t="s">
        <v>930</v>
      </c>
      <c r="C188" s="178"/>
      <c r="D188" s="181"/>
      <c r="E188" s="179"/>
      <c r="F188" s="179"/>
    </row>
    <row r="189" spans="1:6">
      <c r="A189" s="180"/>
      <c r="B189" s="178" t="s">
        <v>931</v>
      </c>
      <c r="C189" s="178"/>
      <c r="D189" s="181"/>
      <c r="E189" s="179"/>
      <c r="F189" s="179"/>
    </row>
    <row r="190" spans="1:6">
      <c r="A190" s="180"/>
      <c r="B190" s="178" t="s">
        <v>932</v>
      </c>
      <c r="C190" s="178"/>
      <c r="D190" s="181"/>
      <c r="E190" s="179"/>
      <c r="F190" s="179"/>
    </row>
    <row r="191" spans="1:6">
      <c r="A191" s="180"/>
      <c r="B191" s="178" t="s">
        <v>993</v>
      </c>
      <c r="C191" s="178" t="s">
        <v>58</v>
      </c>
      <c r="D191" s="179">
        <v>1200</v>
      </c>
      <c r="E191" s="179"/>
      <c r="F191" s="179">
        <f>D191*E191</f>
        <v>0</v>
      </c>
    </row>
    <row r="192" spans="1:6">
      <c r="A192" s="180"/>
      <c r="B192" s="178"/>
      <c r="C192" s="178"/>
      <c r="D192" s="181"/>
      <c r="E192" s="179"/>
      <c r="F192" s="179"/>
    </row>
    <row r="193" spans="1:6">
      <c r="A193" s="180"/>
      <c r="B193" s="178" t="s">
        <v>994</v>
      </c>
      <c r="C193" s="178"/>
      <c r="D193" s="179"/>
      <c r="E193" s="179"/>
      <c r="F193" s="179"/>
    </row>
    <row r="194" spans="1:6">
      <c r="A194" s="180" t="s">
        <v>535</v>
      </c>
      <c r="B194" s="178" t="s">
        <v>935</v>
      </c>
      <c r="C194" s="178"/>
      <c r="D194" s="179"/>
      <c r="E194" s="179"/>
      <c r="F194" s="179"/>
    </row>
    <row r="195" spans="1:6">
      <c r="A195" s="180"/>
      <c r="B195" s="178" t="s">
        <v>936</v>
      </c>
      <c r="C195" s="178"/>
      <c r="D195" s="179"/>
      <c r="E195" s="179"/>
      <c r="F195" s="179"/>
    </row>
    <row r="196" spans="1:6">
      <c r="A196" s="180"/>
      <c r="B196" s="178" t="s">
        <v>937</v>
      </c>
      <c r="C196" s="178"/>
      <c r="D196" s="179"/>
      <c r="E196" s="179"/>
      <c r="F196" s="179"/>
    </row>
    <row r="197" spans="1:6">
      <c r="A197" s="180"/>
      <c r="B197" s="178" t="s">
        <v>938</v>
      </c>
      <c r="C197" s="178"/>
      <c r="D197" s="179"/>
      <c r="E197" s="179"/>
      <c r="F197" s="179"/>
    </row>
    <row r="198" spans="1:6">
      <c r="A198" s="180"/>
      <c r="B198" s="178" t="s">
        <v>995</v>
      </c>
      <c r="C198" s="178"/>
      <c r="D198" s="179"/>
      <c r="E198" s="179"/>
      <c r="F198" s="179"/>
    </row>
    <row r="199" spans="1:6">
      <c r="A199" s="180"/>
      <c r="B199" s="178" t="s">
        <v>940</v>
      </c>
      <c r="C199" s="178"/>
      <c r="D199" s="179"/>
      <c r="E199" s="179"/>
      <c r="F199" s="179"/>
    </row>
    <row r="200" spans="1:6">
      <c r="A200" s="180"/>
      <c r="B200" s="178" t="s">
        <v>996</v>
      </c>
      <c r="C200" s="178" t="s">
        <v>5</v>
      </c>
      <c r="D200" s="179">
        <v>5</v>
      </c>
      <c r="E200" s="179"/>
      <c r="F200" s="179">
        <f>D200*E200</f>
        <v>0</v>
      </c>
    </row>
    <row r="201" spans="1:6">
      <c r="A201" s="180"/>
      <c r="B201" s="178"/>
      <c r="C201" s="178"/>
      <c r="D201" s="176"/>
      <c r="E201" s="179"/>
      <c r="F201" s="179"/>
    </row>
    <row r="202" spans="1:6">
      <c r="A202" s="180"/>
      <c r="B202" s="178" t="s">
        <v>997</v>
      </c>
      <c r="C202" s="178"/>
      <c r="D202" s="181"/>
      <c r="E202" s="179"/>
      <c r="F202" s="179"/>
    </row>
    <row r="203" spans="1:6">
      <c r="A203" s="180" t="s">
        <v>540</v>
      </c>
      <c r="B203" s="178" t="s">
        <v>998</v>
      </c>
      <c r="C203" s="178"/>
      <c r="D203" s="181"/>
      <c r="E203" s="179"/>
      <c r="F203" s="179"/>
    </row>
    <row r="204" spans="1:6">
      <c r="A204" s="180"/>
      <c r="B204" s="178" t="s">
        <v>999</v>
      </c>
      <c r="C204" s="178"/>
      <c r="D204" s="181"/>
      <c r="E204" s="179"/>
      <c r="F204" s="179"/>
    </row>
    <row r="205" spans="1:6">
      <c r="A205" s="180"/>
      <c r="B205" s="178" t="s">
        <v>1000</v>
      </c>
      <c r="C205" s="178"/>
      <c r="D205" s="181"/>
      <c r="E205" s="179"/>
      <c r="F205" s="179"/>
    </row>
    <row r="206" spans="1:6">
      <c r="A206" s="180"/>
      <c r="B206" s="178" t="s">
        <v>1001</v>
      </c>
      <c r="C206" s="178" t="s">
        <v>7</v>
      </c>
      <c r="D206" s="179">
        <v>40</v>
      </c>
      <c r="E206" s="179"/>
      <c r="F206" s="179">
        <f>D206*E206</f>
        <v>0</v>
      </c>
    </row>
    <row r="207" spans="1:6">
      <c r="A207" s="180"/>
      <c r="B207" s="178"/>
      <c r="C207" s="178"/>
      <c r="D207" s="181"/>
      <c r="E207" s="179"/>
      <c r="F207" s="179"/>
    </row>
    <row r="208" spans="1:6">
      <c r="A208" s="225"/>
      <c r="B208" s="226" t="s">
        <v>1002</v>
      </c>
      <c r="C208" s="226"/>
      <c r="D208" s="227"/>
      <c r="E208" s="179"/>
      <c r="F208" s="228"/>
    </row>
    <row r="209" spans="1:6">
      <c r="A209" s="225" t="s">
        <v>866</v>
      </c>
      <c r="B209" s="226" t="s">
        <v>1003</v>
      </c>
      <c r="C209" s="226"/>
      <c r="D209" s="227"/>
      <c r="E209" s="179"/>
      <c r="F209" s="228"/>
    </row>
    <row r="210" spans="1:6">
      <c r="A210" s="225"/>
      <c r="B210" s="226" t="s">
        <v>1004</v>
      </c>
      <c r="C210" s="226"/>
      <c r="D210" s="227"/>
      <c r="E210" s="179"/>
      <c r="F210" s="228"/>
    </row>
    <row r="211" spans="1:6">
      <c r="A211" s="225"/>
      <c r="B211" s="226" t="s">
        <v>1005</v>
      </c>
      <c r="C211" s="226"/>
      <c r="D211" s="227"/>
      <c r="E211" s="179"/>
      <c r="F211" s="228"/>
    </row>
    <row r="212" spans="1:6">
      <c r="A212" s="225"/>
      <c r="B212" s="226" t="s">
        <v>1006</v>
      </c>
      <c r="C212" s="226" t="s">
        <v>58</v>
      </c>
      <c r="D212" s="228">
        <v>55</v>
      </c>
      <c r="E212" s="179"/>
      <c r="F212" s="228">
        <f>D212*E212</f>
        <v>0</v>
      </c>
    </row>
    <row r="213" spans="1:6">
      <c r="A213" s="225"/>
      <c r="B213" s="226"/>
      <c r="C213" s="226"/>
      <c r="D213" s="227"/>
      <c r="E213" s="179"/>
      <c r="F213" s="228"/>
    </row>
    <row r="214" spans="1:6">
      <c r="A214" s="225"/>
      <c r="B214" s="226" t="s">
        <v>446</v>
      </c>
      <c r="C214" s="226"/>
      <c r="D214" s="227"/>
      <c r="E214" s="179"/>
      <c r="F214" s="228"/>
    </row>
    <row r="215" spans="1:6">
      <c r="A215" s="225" t="s">
        <v>871</v>
      </c>
      <c r="B215" s="226" t="s">
        <v>1003</v>
      </c>
      <c r="C215" s="226"/>
      <c r="D215" s="227"/>
      <c r="E215" s="179"/>
      <c r="F215" s="228"/>
    </row>
    <row r="216" spans="1:6">
      <c r="A216" s="225"/>
      <c r="B216" s="226" t="s">
        <v>1004</v>
      </c>
      <c r="C216" s="226"/>
      <c r="D216" s="227"/>
      <c r="E216" s="179"/>
      <c r="F216" s="228"/>
    </row>
    <row r="217" spans="1:6">
      <c r="A217" s="225"/>
      <c r="B217" s="226" t="s">
        <v>1005</v>
      </c>
      <c r="C217" s="226"/>
      <c r="D217" s="227"/>
      <c r="E217" s="179"/>
      <c r="F217" s="228"/>
    </row>
    <row r="218" spans="1:6">
      <c r="A218" s="225"/>
      <c r="B218" s="226" t="s">
        <v>1007</v>
      </c>
      <c r="C218" s="226"/>
      <c r="D218" s="227"/>
      <c r="E218" s="179"/>
      <c r="F218" s="228"/>
    </row>
    <row r="219" spans="1:6">
      <c r="A219" s="225"/>
      <c r="B219" s="224" t="s">
        <v>1008</v>
      </c>
      <c r="C219" s="226" t="s">
        <v>58</v>
      </c>
      <c r="D219" s="228">
        <v>313</v>
      </c>
      <c r="E219" s="179"/>
      <c r="F219" s="228">
        <f>D219*E219</f>
        <v>0</v>
      </c>
    </row>
    <row r="220" spans="1:6">
      <c r="A220" s="225"/>
      <c r="B220" s="226"/>
      <c r="C220" s="226"/>
      <c r="D220" s="227"/>
      <c r="E220" s="179"/>
      <c r="F220" s="228"/>
    </row>
    <row r="221" spans="1:6">
      <c r="A221" s="225"/>
      <c r="B221" s="226" t="s">
        <v>160</v>
      </c>
      <c r="C221" s="226"/>
      <c r="D221" s="227"/>
      <c r="E221" s="179"/>
      <c r="F221" s="228"/>
    </row>
    <row r="222" spans="1:6">
      <c r="A222" s="225" t="s">
        <v>876</v>
      </c>
      <c r="B222" s="226" t="s">
        <v>1009</v>
      </c>
      <c r="C222" s="226"/>
      <c r="D222" s="227"/>
      <c r="E222" s="179"/>
      <c r="F222" s="228"/>
    </row>
    <row r="223" spans="1:6">
      <c r="A223" s="225"/>
      <c r="B223" s="226" t="s">
        <v>1010</v>
      </c>
      <c r="C223" s="226" t="s">
        <v>7</v>
      </c>
      <c r="D223" s="228">
        <v>4</v>
      </c>
      <c r="E223" s="179"/>
      <c r="F223" s="228">
        <f>D223*E223</f>
        <v>0</v>
      </c>
    </row>
    <row r="224" spans="1:6" ht="13.5" thickBot="1">
      <c r="A224" s="177"/>
      <c r="B224" s="173"/>
      <c r="C224" s="174"/>
      <c r="D224" s="176"/>
      <c r="E224" s="175"/>
      <c r="F224" s="179"/>
    </row>
    <row r="225" spans="1:6" ht="13.5" thickBot="1">
      <c r="A225" s="177"/>
      <c r="B225" s="183" t="s">
        <v>451</v>
      </c>
      <c r="C225" s="184"/>
      <c r="D225" s="185"/>
      <c r="E225" s="186"/>
      <c r="F225" s="187">
        <f>SUM(F161:F224)</f>
        <v>0</v>
      </c>
    </row>
    <row r="226" spans="1:6">
      <c r="A226" s="177"/>
      <c r="B226" s="178"/>
      <c r="C226" s="174"/>
      <c r="D226" s="176"/>
      <c r="E226" s="175"/>
      <c r="F226" s="179"/>
    </row>
    <row r="227" spans="1:6">
      <c r="A227" s="177"/>
      <c r="B227" s="178"/>
      <c r="C227" s="174"/>
      <c r="D227" s="176"/>
      <c r="E227" s="175"/>
      <c r="F227" s="179"/>
    </row>
    <row r="228" spans="1:6">
      <c r="A228" s="177"/>
      <c r="B228" s="173" t="s">
        <v>17</v>
      </c>
      <c r="C228" s="174"/>
      <c r="D228" s="176"/>
      <c r="E228" s="175"/>
      <c r="F228" s="175"/>
    </row>
    <row r="229" spans="1:6">
      <c r="A229" s="177"/>
      <c r="B229" s="173"/>
      <c r="C229" s="174"/>
      <c r="D229" s="176"/>
      <c r="E229" s="175"/>
      <c r="F229" s="175"/>
    </row>
    <row r="230" spans="1:6">
      <c r="A230" s="189" t="str">
        <f>A11</f>
        <v>1.00</v>
      </c>
      <c r="B230" s="190" t="str">
        <f>B11</f>
        <v>PREDDELA</v>
      </c>
      <c r="C230" s="174"/>
      <c r="D230" s="176"/>
      <c r="E230" s="175"/>
      <c r="F230" s="179">
        <f>F80</f>
        <v>0</v>
      </c>
    </row>
    <row r="231" spans="1:6">
      <c r="A231" s="189"/>
      <c r="B231" s="190"/>
      <c r="C231" s="174"/>
      <c r="D231" s="176"/>
      <c r="E231" s="175"/>
      <c r="F231" s="179"/>
    </row>
    <row r="232" spans="1:6">
      <c r="A232" s="189" t="str">
        <f>A82</f>
        <v>2.00</v>
      </c>
      <c r="B232" s="190" t="str">
        <f>B82</f>
        <v>ZEMELJSKA DELA IN TEMELJENJE</v>
      </c>
      <c r="C232" s="174"/>
      <c r="D232" s="176"/>
      <c r="E232" s="175"/>
      <c r="F232" s="179">
        <f>F128</f>
        <v>0</v>
      </c>
    </row>
    <row r="233" spans="1:6">
      <c r="A233" s="189"/>
      <c r="B233" s="190"/>
      <c r="C233" s="174"/>
      <c r="D233" s="176"/>
      <c r="E233" s="175"/>
      <c r="F233" s="179"/>
    </row>
    <row r="234" spans="1:6">
      <c r="A234" s="189" t="str">
        <f>A130</f>
        <v>3.00</v>
      </c>
      <c r="B234" s="190" t="str">
        <f>B130</f>
        <v>VOZIŠČNE KONSTRUKCIJE</v>
      </c>
      <c r="C234" s="174"/>
      <c r="D234" s="176"/>
      <c r="E234" s="175"/>
      <c r="F234" s="179">
        <f>F159</f>
        <v>0</v>
      </c>
    </row>
    <row r="235" spans="1:6">
      <c r="A235" s="189"/>
      <c r="B235" s="190"/>
      <c r="C235" s="174"/>
      <c r="D235" s="176"/>
      <c r="E235" s="175"/>
      <c r="F235" s="179"/>
    </row>
    <row r="236" spans="1:6">
      <c r="A236" s="189" t="str">
        <f>A161</f>
        <v>4.00</v>
      </c>
      <c r="B236" s="190" t="str">
        <f>B161</f>
        <v>OPREMA</v>
      </c>
      <c r="C236" s="174"/>
      <c r="D236" s="176"/>
      <c r="E236" s="175"/>
      <c r="F236" s="179">
        <f>F225</f>
        <v>0</v>
      </c>
    </row>
    <row r="237" spans="1:6" ht="13.5" thickBot="1">
      <c r="A237" s="177"/>
      <c r="B237" s="173"/>
      <c r="C237" s="174"/>
      <c r="D237" s="176"/>
      <c r="E237" s="175"/>
      <c r="F237" s="175"/>
    </row>
    <row r="238" spans="1:6" ht="13.5" thickBot="1">
      <c r="A238" s="177"/>
      <c r="B238" s="183" t="s">
        <v>458</v>
      </c>
      <c r="C238" s="184"/>
      <c r="D238" s="185"/>
      <c r="E238" s="186"/>
      <c r="F238" s="187">
        <f>SUM(F228:F237)</f>
        <v>0</v>
      </c>
    </row>
    <row r="239" spans="1:6" ht="13.5" thickBot="1">
      <c r="A239" s="177"/>
      <c r="B239" s="178" t="s">
        <v>459</v>
      </c>
      <c r="C239" s="174"/>
      <c r="D239" s="176"/>
      <c r="E239" s="175"/>
      <c r="F239" s="179">
        <f>F238*0.22</f>
        <v>0</v>
      </c>
    </row>
    <row r="240" spans="1:6" ht="13.5" thickBot="1">
      <c r="A240" s="177"/>
      <c r="B240" s="183" t="s">
        <v>460</v>
      </c>
      <c r="C240" s="184"/>
      <c r="D240" s="185"/>
      <c r="E240" s="186"/>
      <c r="F240" s="187">
        <f>SUM(F238:F239)</f>
        <v>0</v>
      </c>
    </row>
  </sheetData>
  <pageMargins left="0.7" right="0.7" top="0.75" bottom="0.75" header="0.3" footer="0.3"/>
  <pageSetup paperSize="9" orientation="portrait" r:id="rId1"/>
  <rowBreaks count="4" manualBreakCount="4">
    <brk id="58" max="16383" man="1"/>
    <brk id="116" max="16383" man="1"/>
    <brk id="173" max="16383" man="1"/>
    <brk id="2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3:F316"/>
  <sheetViews>
    <sheetView view="pageBreakPreview" topLeftCell="A100" zoomScaleNormal="100" zoomScaleSheetLayoutView="100" workbookViewId="0">
      <selection activeCell="L110" sqref="L110"/>
    </sheetView>
  </sheetViews>
  <sheetFormatPr defaultRowHeight="12.75"/>
  <cols>
    <col min="1" max="1" width="6" customWidth="1"/>
    <col min="2" max="2" width="3.85546875" customWidth="1"/>
    <col min="3" max="3" width="51.5703125" customWidth="1"/>
    <col min="4" max="4" width="12.7109375" customWidth="1"/>
    <col min="5" max="5" width="13.28515625" customWidth="1"/>
    <col min="6" max="6" width="18.140625" customWidth="1"/>
  </cols>
  <sheetData>
    <row r="3" spans="3:6" ht="21" customHeight="1">
      <c r="C3" s="386" t="s">
        <v>740</v>
      </c>
    </row>
    <row r="6" spans="3:6" ht="15">
      <c r="C6" s="215" t="s">
        <v>466</v>
      </c>
      <c r="F6" s="195">
        <f>F40</f>
        <v>0</v>
      </c>
    </row>
    <row r="7" spans="3:6" ht="15">
      <c r="C7" s="1" t="s">
        <v>12</v>
      </c>
      <c r="F7" s="195">
        <f>F127</f>
        <v>0</v>
      </c>
    </row>
    <row r="8" spans="3:6" ht="15">
      <c r="C8" s="1" t="s">
        <v>622</v>
      </c>
      <c r="F8" s="195">
        <f>F146</f>
        <v>0</v>
      </c>
    </row>
    <row r="9" spans="3:6" ht="15">
      <c r="C9" s="1" t="s">
        <v>168</v>
      </c>
      <c r="F9" s="195">
        <f>F293</f>
        <v>0</v>
      </c>
    </row>
    <row r="10" spans="3:6" ht="15">
      <c r="C10" s="1" t="s">
        <v>327</v>
      </c>
      <c r="F10" s="195">
        <f>F300</f>
        <v>0</v>
      </c>
    </row>
    <row r="11" spans="3:6" ht="15">
      <c r="C11" s="1" t="s">
        <v>453</v>
      </c>
      <c r="F11" s="195">
        <f>F308</f>
        <v>0</v>
      </c>
    </row>
    <row r="12" spans="3:6" ht="15.75">
      <c r="C12" s="219" t="s">
        <v>369</v>
      </c>
      <c r="F12" s="220">
        <f>SUM(F5:F11)</f>
        <v>0</v>
      </c>
    </row>
    <row r="13" spans="3:6" ht="15.75" thickBot="1">
      <c r="C13" s="223" t="s">
        <v>741</v>
      </c>
      <c r="D13" s="216"/>
      <c r="E13" s="216"/>
      <c r="F13" s="222">
        <f>0.22*F12</f>
        <v>0</v>
      </c>
    </row>
    <row r="14" spans="3:6" ht="17.25" thickTop="1" thickBot="1">
      <c r="C14" s="218" t="s">
        <v>460</v>
      </c>
      <c r="D14" s="217"/>
      <c r="E14" s="217"/>
      <c r="F14" s="221">
        <f>F12+F13</f>
        <v>0</v>
      </c>
    </row>
    <row r="18" spans="1:6">
      <c r="C18" s="193"/>
      <c r="E18" s="194"/>
      <c r="F18" s="195"/>
    </row>
    <row r="19" spans="1:6">
      <c r="C19" s="193"/>
      <c r="E19" s="194"/>
      <c r="F19" s="195"/>
    </row>
    <row r="20" spans="1:6" ht="20.25">
      <c r="A20" s="196"/>
      <c r="B20" s="196"/>
      <c r="C20" s="385" t="s">
        <v>1100</v>
      </c>
      <c r="D20" s="196"/>
      <c r="E20" s="197"/>
      <c r="F20" s="198"/>
    </row>
    <row r="21" spans="1:6" ht="15">
      <c r="A21" s="199" t="s">
        <v>546</v>
      </c>
      <c r="B21" s="199" t="s">
        <v>547</v>
      </c>
      <c r="C21" s="200" t="s">
        <v>466</v>
      </c>
      <c r="D21" s="199"/>
      <c r="E21" s="201"/>
      <c r="F21" s="202"/>
    </row>
    <row r="22" spans="1:6">
      <c r="A22" s="203" t="s">
        <v>548</v>
      </c>
      <c r="B22" s="203" t="s">
        <v>547</v>
      </c>
      <c r="C22" s="204" t="s">
        <v>549</v>
      </c>
      <c r="D22" s="203"/>
      <c r="E22" s="205"/>
      <c r="F22" s="206"/>
    </row>
    <row r="23" spans="1:6">
      <c r="C23" s="193"/>
      <c r="E23" s="194"/>
      <c r="F23" s="195"/>
    </row>
    <row r="24" spans="1:6" ht="25.5">
      <c r="B24" t="s">
        <v>550</v>
      </c>
      <c r="C24" s="193" t="s">
        <v>551</v>
      </c>
      <c r="E24" s="194"/>
      <c r="F24" s="195"/>
    </row>
    <row r="25" spans="1:6">
      <c r="A25" s="207" t="s">
        <v>547</v>
      </c>
      <c r="B25" s="207" t="s">
        <v>547</v>
      </c>
      <c r="C25" s="208" t="s">
        <v>34</v>
      </c>
      <c r="D25" s="207">
        <v>0.1</v>
      </c>
      <c r="E25" s="209"/>
      <c r="F25" s="210">
        <f>D25*E25</f>
        <v>0</v>
      </c>
    </row>
    <row r="26" spans="1:6">
      <c r="C26" s="193"/>
      <c r="E26" s="194"/>
      <c r="F26" s="195"/>
    </row>
    <row r="27" spans="1:6" ht="25.5">
      <c r="B27" t="s">
        <v>552</v>
      </c>
      <c r="C27" s="193" t="s">
        <v>553</v>
      </c>
      <c r="E27" s="194"/>
      <c r="F27" s="195"/>
    </row>
    <row r="28" spans="1:6">
      <c r="A28" s="207" t="s">
        <v>547</v>
      </c>
      <c r="B28" s="207" t="s">
        <v>547</v>
      </c>
      <c r="C28" s="208" t="s">
        <v>7</v>
      </c>
      <c r="D28" s="207">
        <v>5</v>
      </c>
      <c r="E28" s="209"/>
      <c r="F28" s="210">
        <f>D28*E28</f>
        <v>0</v>
      </c>
    </row>
    <row r="29" spans="1:6">
      <c r="C29" s="193"/>
      <c r="E29" s="194"/>
      <c r="F29" s="195"/>
    </row>
    <row r="30" spans="1:6" ht="25.5">
      <c r="B30" t="s">
        <v>554</v>
      </c>
      <c r="C30" s="193" t="s">
        <v>555</v>
      </c>
      <c r="E30" s="194"/>
      <c r="F30" s="195"/>
    </row>
    <row r="31" spans="1:6">
      <c r="A31" s="207" t="s">
        <v>547</v>
      </c>
      <c r="B31" s="207" t="s">
        <v>547</v>
      </c>
      <c r="C31" s="208" t="s">
        <v>7</v>
      </c>
      <c r="D31" s="207">
        <v>1</v>
      </c>
      <c r="E31" s="209"/>
      <c r="F31" s="210">
        <f>D31*E31</f>
        <v>0</v>
      </c>
    </row>
    <row r="32" spans="1:6">
      <c r="C32" s="193"/>
      <c r="E32" s="194"/>
      <c r="F32" s="195"/>
    </row>
    <row r="33" spans="1:6" ht="25.5">
      <c r="B33" t="s">
        <v>556</v>
      </c>
      <c r="C33" s="193" t="s">
        <v>557</v>
      </c>
      <c r="E33" s="194"/>
      <c r="F33" s="195"/>
    </row>
    <row r="34" spans="1:6">
      <c r="A34" s="207" t="s">
        <v>547</v>
      </c>
      <c r="B34" s="207" t="s">
        <v>547</v>
      </c>
      <c r="C34" s="208" t="s">
        <v>7</v>
      </c>
      <c r="D34" s="207">
        <v>1</v>
      </c>
      <c r="E34" s="209"/>
      <c r="F34" s="210">
        <f>D34*E34</f>
        <v>0</v>
      </c>
    </row>
    <row r="35" spans="1:6">
      <c r="A35" s="203" t="s">
        <v>558</v>
      </c>
      <c r="B35" s="203" t="s">
        <v>547</v>
      </c>
      <c r="C35" s="204" t="s">
        <v>559</v>
      </c>
      <c r="D35" s="203"/>
      <c r="E35" s="205"/>
      <c r="F35" s="206"/>
    </row>
    <row r="36" spans="1:6">
      <c r="A36" t="s">
        <v>560</v>
      </c>
      <c r="B36" t="s">
        <v>547</v>
      </c>
      <c r="C36" s="193" t="s">
        <v>561</v>
      </c>
      <c r="E36" s="194"/>
      <c r="F36" s="195"/>
    </row>
    <row r="37" spans="1:6">
      <c r="C37" s="193"/>
      <c r="E37" s="194"/>
      <c r="F37" s="195"/>
    </row>
    <row r="38" spans="1:6" ht="25.5">
      <c r="B38" t="s">
        <v>562</v>
      </c>
      <c r="C38" s="193" t="s">
        <v>563</v>
      </c>
      <c r="E38" s="194"/>
      <c r="F38" s="195"/>
    </row>
    <row r="39" spans="1:6">
      <c r="A39" s="207" t="s">
        <v>547</v>
      </c>
      <c r="B39" s="207" t="s">
        <v>547</v>
      </c>
      <c r="C39" s="208" t="s">
        <v>5</v>
      </c>
      <c r="D39" s="207">
        <v>200</v>
      </c>
      <c r="E39" s="209"/>
      <c r="F39" s="210">
        <f>D39*E39</f>
        <v>0</v>
      </c>
    </row>
    <row r="40" spans="1:6">
      <c r="A40" s="211"/>
      <c r="B40" s="211"/>
      <c r="C40" s="212" t="s">
        <v>564</v>
      </c>
      <c r="D40" s="211" t="s">
        <v>547</v>
      </c>
      <c r="E40" s="213" t="s">
        <v>547</v>
      </c>
      <c r="F40" s="214">
        <f>SUM(F21:F39)</f>
        <v>0</v>
      </c>
    </row>
    <row r="41" spans="1:6" ht="15">
      <c r="A41" s="199" t="s">
        <v>565</v>
      </c>
      <c r="B41" s="199" t="s">
        <v>547</v>
      </c>
      <c r="C41" s="200" t="s">
        <v>12</v>
      </c>
      <c r="D41" s="199"/>
      <c r="E41" s="201"/>
      <c r="F41" s="202"/>
    </row>
    <row r="42" spans="1:6">
      <c r="A42" s="203" t="s">
        <v>566</v>
      </c>
      <c r="B42" s="203" t="s">
        <v>547</v>
      </c>
      <c r="C42" s="204" t="s">
        <v>567</v>
      </c>
      <c r="D42" s="203"/>
      <c r="E42" s="205"/>
      <c r="F42" s="206"/>
    </row>
    <row r="43" spans="1:6">
      <c r="C43" s="193"/>
      <c r="E43" s="194"/>
      <c r="F43" s="195"/>
    </row>
    <row r="44" spans="1:6">
      <c r="B44" t="s">
        <v>568</v>
      </c>
      <c r="C44" s="193" t="s">
        <v>569</v>
      </c>
      <c r="E44" s="194"/>
      <c r="F44" s="195"/>
    </row>
    <row r="45" spans="1:6">
      <c r="C45" s="193" t="s">
        <v>547</v>
      </c>
      <c r="E45" s="194"/>
      <c r="F45" s="195"/>
    </row>
    <row r="46" spans="1:6">
      <c r="C46" s="193" t="s">
        <v>570</v>
      </c>
      <c r="E46" s="194"/>
      <c r="F46" s="195"/>
    </row>
    <row r="47" spans="1:6">
      <c r="C47" s="193" t="s">
        <v>571</v>
      </c>
      <c r="E47" s="194"/>
      <c r="F47" s="195"/>
    </row>
    <row r="48" spans="1:6">
      <c r="C48" s="193" t="s">
        <v>547</v>
      </c>
      <c r="E48" s="194"/>
      <c r="F48" s="195"/>
    </row>
    <row r="49" spans="1:6">
      <c r="A49" s="207" t="s">
        <v>547</v>
      </c>
      <c r="B49" s="207" t="s">
        <v>547</v>
      </c>
      <c r="C49" s="208" t="s">
        <v>2</v>
      </c>
      <c r="D49" s="207">
        <v>14.7</v>
      </c>
      <c r="E49" s="209"/>
      <c r="F49" s="210">
        <f>D49*E49</f>
        <v>0</v>
      </c>
    </row>
    <row r="50" spans="1:6">
      <c r="C50" s="193"/>
      <c r="E50" s="194"/>
      <c r="F50" s="195"/>
    </row>
    <row r="51" spans="1:6" ht="38.25">
      <c r="B51" t="s">
        <v>572</v>
      </c>
      <c r="C51" s="193" t="s">
        <v>573</v>
      </c>
      <c r="E51" s="194"/>
      <c r="F51" s="195"/>
    </row>
    <row r="52" spans="1:6">
      <c r="C52" s="193" t="s">
        <v>547</v>
      </c>
      <c r="E52" s="194"/>
      <c r="F52" s="195"/>
    </row>
    <row r="53" spans="1:6">
      <c r="C53" s="193" t="s">
        <v>574</v>
      </c>
      <c r="E53" s="194"/>
      <c r="F53" s="195"/>
    </row>
    <row r="54" spans="1:6">
      <c r="C54" s="193" t="s">
        <v>575</v>
      </c>
      <c r="E54" s="194"/>
      <c r="F54" s="195"/>
    </row>
    <row r="55" spans="1:6">
      <c r="C55" s="193" t="s">
        <v>576</v>
      </c>
      <c r="E55" s="194"/>
      <c r="F55" s="195"/>
    </row>
    <row r="56" spans="1:6">
      <c r="C56" s="193" t="s">
        <v>547</v>
      </c>
      <c r="E56" s="194"/>
      <c r="F56" s="195"/>
    </row>
    <row r="57" spans="1:6">
      <c r="A57" s="207" t="s">
        <v>547</v>
      </c>
      <c r="B57" s="207" t="s">
        <v>547</v>
      </c>
      <c r="C57" s="208" t="s">
        <v>2</v>
      </c>
      <c r="D57" s="207">
        <v>66.5</v>
      </c>
      <c r="E57" s="209"/>
      <c r="F57" s="210">
        <f>D57*E57</f>
        <v>0</v>
      </c>
    </row>
    <row r="58" spans="1:6">
      <c r="A58" s="203" t="s">
        <v>577</v>
      </c>
      <c r="B58" s="203" t="s">
        <v>547</v>
      </c>
      <c r="C58" s="204" t="s">
        <v>578</v>
      </c>
      <c r="D58" s="203"/>
      <c r="E58" s="205"/>
      <c r="F58" s="206"/>
    </row>
    <row r="59" spans="1:6">
      <c r="C59" s="193"/>
      <c r="E59" s="194"/>
      <c r="F59" s="195"/>
    </row>
    <row r="60" spans="1:6">
      <c r="B60" t="s">
        <v>579</v>
      </c>
      <c r="C60" s="193" t="s">
        <v>580</v>
      </c>
      <c r="E60" s="194"/>
      <c r="F60" s="195"/>
    </row>
    <row r="61" spans="1:6">
      <c r="C61" s="193" t="s">
        <v>547</v>
      </c>
      <c r="E61" s="194"/>
      <c r="F61" s="195"/>
    </row>
    <row r="62" spans="1:6">
      <c r="C62" s="193" t="s">
        <v>581</v>
      </c>
      <c r="E62" s="194"/>
      <c r="F62" s="195"/>
    </row>
    <row r="63" spans="1:6">
      <c r="C63" s="193" t="s">
        <v>582</v>
      </c>
      <c r="E63" s="194"/>
      <c r="F63" s="195"/>
    </row>
    <row r="64" spans="1:6">
      <c r="C64" s="193" t="s">
        <v>547</v>
      </c>
      <c r="E64" s="194"/>
      <c r="F64" s="195"/>
    </row>
    <row r="65" spans="1:6">
      <c r="A65" s="207" t="s">
        <v>547</v>
      </c>
      <c r="B65" s="207" t="s">
        <v>547</v>
      </c>
      <c r="C65" s="208" t="s">
        <v>5</v>
      </c>
      <c r="D65" s="207">
        <v>56</v>
      </c>
      <c r="E65" s="209"/>
      <c r="F65" s="210">
        <f>D65*E65</f>
        <v>0</v>
      </c>
    </row>
    <row r="66" spans="1:6">
      <c r="A66" s="203" t="s">
        <v>583</v>
      </c>
      <c r="B66" s="203" t="s">
        <v>547</v>
      </c>
      <c r="C66" s="204" t="s">
        <v>584</v>
      </c>
      <c r="D66" s="203"/>
      <c r="E66" s="205"/>
      <c r="F66" s="206"/>
    </row>
    <row r="67" spans="1:6">
      <c r="C67" s="193"/>
      <c r="E67" s="194"/>
      <c r="F67" s="195"/>
    </row>
    <row r="68" spans="1:6" ht="25.5">
      <c r="B68" t="s">
        <v>579</v>
      </c>
      <c r="C68" s="193" t="s">
        <v>585</v>
      </c>
      <c r="E68" s="194"/>
      <c r="F68" s="195"/>
    </row>
    <row r="69" spans="1:6">
      <c r="C69" s="193" t="s">
        <v>547</v>
      </c>
      <c r="E69" s="194"/>
      <c r="F69" s="195"/>
    </row>
    <row r="70" spans="1:6">
      <c r="C70" s="193" t="s">
        <v>586</v>
      </c>
      <c r="E70" s="194"/>
      <c r="F70" s="195"/>
    </row>
    <row r="71" spans="1:6">
      <c r="C71" s="193" t="s">
        <v>587</v>
      </c>
      <c r="E71" s="194"/>
      <c r="F71" s="195"/>
    </row>
    <row r="72" spans="1:6">
      <c r="C72" s="193" t="s">
        <v>547</v>
      </c>
      <c r="E72" s="194"/>
      <c r="F72" s="195"/>
    </row>
    <row r="73" spans="1:6">
      <c r="A73" s="207" t="s">
        <v>547</v>
      </c>
      <c r="B73" s="207" t="s">
        <v>547</v>
      </c>
      <c r="C73" s="208" t="s">
        <v>2</v>
      </c>
      <c r="D73" s="207">
        <v>60</v>
      </c>
      <c r="E73" s="209"/>
      <c r="F73" s="210">
        <f>D73*E73</f>
        <v>0</v>
      </c>
    </row>
    <row r="74" spans="1:6">
      <c r="C74" s="193"/>
      <c r="E74" s="194"/>
      <c r="F74" s="195"/>
    </row>
    <row r="75" spans="1:6" ht="38.25">
      <c r="B75" t="s">
        <v>588</v>
      </c>
      <c r="C75" s="193" t="s">
        <v>589</v>
      </c>
      <c r="E75" s="194"/>
      <c r="F75" s="195"/>
    </row>
    <row r="76" spans="1:6">
      <c r="C76" s="193" t="s">
        <v>547</v>
      </c>
      <c r="E76" s="194"/>
      <c r="F76" s="195"/>
    </row>
    <row r="77" spans="1:6">
      <c r="C77" s="193" t="s">
        <v>590</v>
      </c>
      <c r="E77" s="194"/>
      <c r="F77" s="195"/>
    </row>
    <row r="78" spans="1:6">
      <c r="C78" s="193" t="s">
        <v>591</v>
      </c>
      <c r="E78" s="194"/>
      <c r="F78" s="195"/>
    </row>
    <row r="79" spans="1:6">
      <c r="C79" s="193" t="s">
        <v>547</v>
      </c>
      <c r="E79" s="194"/>
      <c r="F79" s="195"/>
    </row>
    <row r="80" spans="1:6">
      <c r="A80" s="207" t="s">
        <v>547</v>
      </c>
      <c r="B80" s="207" t="s">
        <v>547</v>
      </c>
      <c r="C80" s="208" t="s">
        <v>2</v>
      </c>
      <c r="D80" s="207">
        <v>36.599999999999994</v>
      </c>
      <c r="E80" s="209"/>
      <c r="F80" s="210">
        <f>D80*E80</f>
        <v>0</v>
      </c>
    </row>
    <row r="81" spans="1:6">
      <c r="C81" s="193"/>
      <c r="E81" s="194"/>
      <c r="F81" s="195"/>
    </row>
    <row r="82" spans="1:6" ht="25.5">
      <c r="B82" t="s">
        <v>554</v>
      </c>
      <c r="C82" s="193" t="s">
        <v>592</v>
      </c>
      <c r="E82" s="194"/>
      <c r="F82" s="195"/>
    </row>
    <row r="83" spans="1:6">
      <c r="C83" s="193" t="s">
        <v>547</v>
      </c>
      <c r="E83" s="194"/>
      <c r="F83" s="195"/>
    </row>
    <row r="84" spans="1:6">
      <c r="C84" s="193" t="s">
        <v>593</v>
      </c>
      <c r="E84" s="194"/>
      <c r="F84" s="195"/>
    </row>
    <row r="85" spans="1:6">
      <c r="C85" s="193" t="s">
        <v>594</v>
      </c>
      <c r="E85" s="194"/>
      <c r="F85" s="195"/>
    </row>
    <row r="86" spans="1:6">
      <c r="C86" s="193" t="s">
        <v>547</v>
      </c>
      <c r="E86" s="194"/>
      <c r="F86" s="195"/>
    </row>
    <row r="87" spans="1:6">
      <c r="A87" s="207" t="s">
        <v>547</v>
      </c>
      <c r="B87" s="207" t="s">
        <v>547</v>
      </c>
      <c r="C87" s="208" t="s">
        <v>2</v>
      </c>
      <c r="D87" s="207">
        <v>30.5</v>
      </c>
      <c r="E87" s="209"/>
      <c r="F87" s="210">
        <f>D87*E87</f>
        <v>0</v>
      </c>
    </row>
    <row r="88" spans="1:6">
      <c r="A88" s="203" t="s">
        <v>595</v>
      </c>
      <c r="B88" s="203" t="s">
        <v>547</v>
      </c>
      <c r="C88" s="204" t="s">
        <v>596</v>
      </c>
      <c r="D88" s="203"/>
      <c r="E88" s="205"/>
      <c r="F88" s="206"/>
    </row>
    <row r="89" spans="1:6">
      <c r="C89" s="193"/>
      <c r="E89" s="194"/>
      <c r="F89" s="195"/>
    </row>
    <row r="90" spans="1:6" ht="25.5">
      <c r="B90" t="s">
        <v>597</v>
      </c>
      <c r="C90" s="193" t="s">
        <v>339</v>
      </c>
      <c r="E90" s="194"/>
      <c r="F90" s="195"/>
    </row>
    <row r="91" spans="1:6">
      <c r="A91" s="207" t="s">
        <v>547</v>
      </c>
      <c r="B91" s="207" t="s">
        <v>547</v>
      </c>
      <c r="C91" s="208" t="s">
        <v>5</v>
      </c>
      <c r="D91" s="207">
        <v>100</v>
      </c>
      <c r="E91" s="209"/>
      <c r="F91" s="210">
        <f>D91*E91</f>
        <v>0</v>
      </c>
    </row>
    <row r="92" spans="1:6">
      <c r="C92" s="193"/>
      <c r="E92" s="194"/>
      <c r="F92" s="195"/>
    </row>
    <row r="93" spans="1:6">
      <c r="B93" t="s">
        <v>598</v>
      </c>
      <c r="C93" s="193" t="s">
        <v>599</v>
      </c>
      <c r="E93" s="194"/>
      <c r="F93" s="195"/>
    </row>
    <row r="94" spans="1:6">
      <c r="A94" s="207" t="s">
        <v>547</v>
      </c>
      <c r="B94" s="207" t="s">
        <v>547</v>
      </c>
      <c r="C94" s="208" t="s">
        <v>5</v>
      </c>
      <c r="D94" s="207">
        <v>100</v>
      </c>
      <c r="E94" s="209"/>
      <c r="F94" s="210">
        <f>D94*E94</f>
        <v>0</v>
      </c>
    </row>
    <row r="95" spans="1:6">
      <c r="A95" s="203" t="s">
        <v>600</v>
      </c>
      <c r="B95" s="203" t="s">
        <v>547</v>
      </c>
      <c r="C95" s="204" t="s">
        <v>601</v>
      </c>
      <c r="D95" s="203"/>
      <c r="E95" s="205"/>
      <c r="F95" s="206"/>
    </row>
    <row r="96" spans="1:6">
      <c r="C96" s="193"/>
      <c r="E96" s="194"/>
      <c r="F96" s="195"/>
    </row>
    <row r="97" spans="1:6" ht="51">
      <c r="B97" t="s">
        <v>579</v>
      </c>
      <c r="C97" s="193" t="s">
        <v>602</v>
      </c>
      <c r="E97" s="194"/>
      <c r="F97" s="195"/>
    </row>
    <row r="98" spans="1:6">
      <c r="C98" s="193" t="s">
        <v>547</v>
      </c>
      <c r="E98" s="194"/>
      <c r="F98" s="195"/>
    </row>
    <row r="99" spans="1:6">
      <c r="C99" s="193" t="s">
        <v>603</v>
      </c>
      <c r="E99" s="194"/>
      <c r="F99" s="195"/>
    </row>
    <row r="100" spans="1:6">
      <c r="C100" s="193" t="s">
        <v>604</v>
      </c>
      <c r="E100" s="194"/>
      <c r="F100" s="195"/>
    </row>
    <row r="101" spans="1:6">
      <c r="C101" s="193" t="s">
        <v>547</v>
      </c>
      <c r="E101" s="194"/>
      <c r="F101" s="195"/>
    </row>
    <row r="102" spans="1:6">
      <c r="A102" s="207" t="s">
        <v>547</v>
      </c>
      <c r="B102" s="207" t="s">
        <v>547</v>
      </c>
      <c r="C102" s="208" t="s">
        <v>58</v>
      </c>
      <c r="D102" s="207">
        <v>28</v>
      </c>
      <c r="E102" s="209"/>
      <c r="F102" s="210">
        <f>D102*E102</f>
        <v>0</v>
      </c>
    </row>
    <row r="103" spans="1:6">
      <c r="C103" s="193"/>
      <c r="E103" s="194"/>
      <c r="F103" s="195"/>
    </row>
    <row r="104" spans="1:6" ht="25.5">
      <c r="B104" t="s">
        <v>605</v>
      </c>
      <c r="C104" s="193" t="s">
        <v>606</v>
      </c>
      <c r="E104" s="194"/>
      <c r="F104" s="195"/>
    </row>
    <row r="105" spans="1:6">
      <c r="A105" s="207" t="s">
        <v>547</v>
      </c>
      <c r="B105" s="207" t="s">
        <v>547</v>
      </c>
      <c r="C105" s="208" t="s">
        <v>7</v>
      </c>
      <c r="D105" s="207">
        <v>4</v>
      </c>
      <c r="E105" s="209"/>
      <c r="F105" s="210">
        <f>D105*E105</f>
        <v>0</v>
      </c>
    </row>
    <row r="106" spans="1:6">
      <c r="A106" s="203" t="s">
        <v>607</v>
      </c>
      <c r="B106" s="203" t="s">
        <v>547</v>
      </c>
      <c r="C106" s="204" t="s">
        <v>608</v>
      </c>
      <c r="D106" s="203"/>
      <c r="E106" s="205"/>
      <c r="F106" s="206"/>
    </row>
    <row r="107" spans="1:6">
      <c r="C107" s="193"/>
      <c r="E107" s="194"/>
      <c r="F107" s="195"/>
    </row>
    <row r="108" spans="1:6">
      <c r="B108" t="s">
        <v>579</v>
      </c>
      <c r="C108" s="193" t="s">
        <v>609</v>
      </c>
      <c r="E108" s="194"/>
      <c r="F108" s="195"/>
    </row>
    <row r="109" spans="1:6">
      <c r="C109" s="193" t="s">
        <v>547</v>
      </c>
      <c r="E109" s="194"/>
      <c r="F109" s="195"/>
    </row>
    <row r="110" spans="1:6">
      <c r="C110" s="193" t="s">
        <v>610</v>
      </c>
      <c r="E110" s="194"/>
      <c r="F110" s="195"/>
    </row>
    <row r="111" spans="1:6">
      <c r="C111" s="193" t="s">
        <v>611</v>
      </c>
      <c r="E111" s="194"/>
      <c r="F111" s="195"/>
    </row>
    <row r="112" spans="1:6">
      <c r="C112" s="193" t="s">
        <v>547</v>
      </c>
      <c r="E112" s="194"/>
      <c r="F112" s="195"/>
    </row>
    <row r="113" spans="1:6">
      <c r="A113" s="207" t="s">
        <v>547</v>
      </c>
      <c r="B113" s="207" t="s">
        <v>547</v>
      </c>
      <c r="C113" s="208" t="s">
        <v>5</v>
      </c>
      <c r="D113" s="207">
        <v>60</v>
      </c>
      <c r="E113" s="209"/>
      <c r="F113" s="210">
        <f>D113*E113</f>
        <v>0</v>
      </c>
    </row>
    <row r="114" spans="1:6">
      <c r="C114" s="193"/>
      <c r="E114" s="194"/>
      <c r="F114" s="195"/>
    </row>
    <row r="115" spans="1:6">
      <c r="B115" t="s">
        <v>550</v>
      </c>
      <c r="C115" s="193" t="s">
        <v>612</v>
      </c>
      <c r="E115" s="194"/>
      <c r="F115" s="195"/>
    </row>
    <row r="116" spans="1:6">
      <c r="A116" s="207" t="s">
        <v>547</v>
      </c>
      <c r="B116" s="207" t="s">
        <v>547</v>
      </c>
      <c r="C116" s="208" t="s">
        <v>5</v>
      </c>
      <c r="D116" s="207">
        <v>60</v>
      </c>
      <c r="E116" s="209"/>
      <c r="F116" s="210">
        <f>D116*E116</f>
        <v>0</v>
      </c>
    </row>
    <row r="117" spans="1:6" ht="25.5">
      <c r="A117" s="203" t="s">
        <v>613</v>
      </c>
      <c r="B117" s="203" t="s">
        <v>547</v>
      </c>
      <c r="C117" s="204" t="s">
        <v>614</v>
      </c>
      <c r="D117" s="203"/>
      <c r="E117" s="205"/>
      <c r="F117" s="206"/>
    </row>
    <row r="118" spans="1:6">
      <c r="C118" s="193"/>
      <c r="E118" s="194"/>
      <c r="F118" s="195"/>
    </row>
    <row r="119" spans="1:6" ht="25.5">
      <c r="B119" t="s">
        <v>615</v>
      </c>
      <c r="C119" s="193" t="s">
        <v>616</v>
      </c>
      <c r="E119" s="194"/>
      <c r="F119" s="195"/>
    </row>
    <row r="120" spans="1:6">
      <c r="C120" s="193" t="s">
        <v>547</v>
      </c>
      <c r="E120" s="194"/>
      <c r="F120" s="195"/>
    </row>
    <row r="121" spans="1:6" ht="25.5">
      <c r="C121" s="193" t="s">
        <v>617</v>
      </c>
      <c r="E121" s="194"/>
      <c r="F121" s="195"/>
    </row>
    <row r="122" spans="1:6" ht="25.5">
      <c r="C122" s="193" t="s">
        <v>618</v>
      </c>
      <c r="E122" s="194"/>
      <c r="F122" s="195"/>
    </row>
    <row r="123" spans="1:6">
      <c r="C123" s="193" t="s">
        <v>619</v>
      </c>
      <c r="E123" s="194"/>
      <c r="F123" s="195"/>
    </row>
    <row r="124" spans="1:6">
      <c r="C124" s="193"/>
      <c r="E124" s="194"/>
      <c r="F124" s="195"/>
    </row>
    <row r="125" spans="1:6">
      <c r="C125" s="460" t="s">
        <v>2</v>
      </c>
      <c r="D125" s="461">
        <v>66.5</v>
      </c>
      <c r="E125" s="462"/>
      <c r="F125" s="463">
        <f>D125*E125</f>
        <v>0</v>
      </c>
    </row>
    <row r="126" spans="1:6">
      <c r="C126" s="193" t="s">
        <v>547</v>
      </c>
      <c r="E126" s="194"/>
      <c r="F126" s="195"/>
    </row>
    <row r="127" spans="1:6">
      <c r="A127" s="211"/>
      <c r="B127" s="211"/>
      <c r="C127" s="212" t="s">
        <v>620</v>
      </c>
      <c r="D127" s="211" t="s">
        <v>547</v>
      </c>
      <c r="E127" s="213" t="s">
        <v>547</v>
      </c>
      <c r="F127" s="214">
        <f>SUM(F41:F126)</f>
        <v>0</v>
      </c>
    </row>
    <row r="128" spans="1:6" ht="15">
      <c r="A128" s="199" t="s">
        <v>621</v>
      </c>
      <c r="B128" s="199" t="s">
        <v>547</v>
      </c>
      <c r="C128" s="200" t="s">
        <v>622</v>
      </c>
      <c r="D128" s="199"/>
      <c r="E128" s="201"/>
      <c r="F128" s="202"/>
    </row>
    <row r="129" spans="1:6">
      <c r="A129" s="203" t="s">
        <v>623</v>
      </c>
      <c r="B129" s="203" t="s">
        <v>547</v>
      </c>
      <c r="C129" s="204" t="s">
        <v>333</v>
      </c>
      <c r="D129" s="203"/>
      <c r="E129" s="205"/>
      <c r="F129" s="206"/>
    </row>
    <row r="130" spans="1:6" ht="25.5">
      <c r="A130" t="s">
        <v>624</v>
      </c>
      <c r="B130" t="s">
        <v>547</v>
      </c>
      <c r="C130" s="193" t="s">
        <v>625</v>
      </c>
      <c r="E130" s="194"/>
      <c r="F130" s="195"/>
    </row>
    <row r="131" spans="1:6">
      <c r="C131" s="193"/>
      <c r="E131" s="194"/>
      <c r="F131" s="195"/>
    </row>
    <row r="132" spans="1:6" ht="25.5">
      <c r="B132" t="s">
        <v>626</v>
      </c>
      <c r="C132" s="193" t="s">
        <v>627</v>
      </c>
      <c r="E132" s="194"/>
      <c r="F132" s="195"/>
    </row>
    <row r="133" spans="1:6">
      <c r="C133" s="193" t="s">
        <v>547</v>
      </c>
      <c r="E133" s="194"/>
      <c r="F133" s="195"/>
    </row>
    <row r="134" spans="1:6">
      <c r="C134" s="193" t="s">
        <v>628</v>
      </c>
      <c r="E134" s="194"/>
      <c r="F134" s="195"/>
    </row>
    <row r="135" spans="1:6">
      <c r="C135" s="193" t="s">
        <v>629</v>
      </c>
      <c r="E135" s="194"/>
      <c r="F135" s="195"/>
    </row>
    <row r="136" spans="1:6">
      <c r="C136" s="193" t="s">
        <v>547</v>
      </c>
      <c r="E136" s="194"/>
      <c r="F136" s="195"/>
    </row>
    <row r="137" spans="1:6">
      <c r="A137" s="207" t="s">
        <v>547</v>
      </c>
      <c r="B137" s="207" t="s">
        <v>547</v>
      </c>
      <c r="C137" s="208" t="s">
        <v>2</v>
      </c>
      <c r="D137" s="207">
        <v>14</v>
      </c>
      <c r="E137" s="209"/>
      <c r="F137" s="210">
        <f>D137*E137</f>
        <v>0</v>
      </c>
    </row>
    <row r="138" spans="1:6">
      <c r="A138" s="203" t="s">
        <v>630</v>
      </c>
      <c r="B138" s="203" t="s">
        <v>547</v>
      </c>
      <c r="C138" s="204" t="s">
        <v>335</v>
      </c>
      <c r="D138" s="203"/>
      <c r="E138" s="205"/>
      <c r="F138" s="206"/>
    </row>
    <row r="139" spans="1:6" ht="25.5">
      <c r="A139" t="s">
        <v>631</v>
      </c>
      <c r="B139" t="s">
        <v>547</v>
      </c>
      <c r="C139" s="193" t="s">
        <v>632</v>
      </c>
      <c r="E139" s="194"/>
      <c r="F139" s="195"/>
    </row>
    <row r="140" spans="1:6">
      <c r="C140" s="193"/>
      <c r="E140" s="194"/>
      <c r="F140" s="195"/>
    </row>
    <row r="141" spans="1:6" ht="25.5">
      <c r="B141" t="s">
        <v>633</v>
      </c>
      <c r="C141" s="193" t="s">
        <v>634</v>
      </c>
      <c r="E141" s="194"/>
      <c r="F141" s="195"/>
    </row>
    <row r="142" spans="1:6">
      <c r="C142" s="193" t="s">
        <v>547</v>
      </c>
      <c r="E142" s="194"/>
      <c r="F142" s="195"/>
    </row>
    <row r="143" spans="1:6">
      <c r="C143" s="193" t="s">
        <v>635</v>
      </c>
      <c r="E143" s="194"/>
      <c r="F143" s="195"/>
    </row>
    <row r="144" spans="1:6">
      <c r="C144" s="193" t="s">
        <v>636</v>
      </c>
      <c r="E144" s="194"/>
      <c r="F144" s="195"/>
    </row>
    <row r="145" spans="1:6">
      <c r="C145" s="193" t="s">
        <v>547</v>
      </c>
      <c r="E145" s="194"/>
      <c r="F145" s="195"/>
    </row>
    <row r="146" spans="1:6">
      <c r="A146" s="211"/>
      <c r="B146" s="211"/>
      <c r="C146" s="212" t="s">
        <v>637</v>
      </c>
      <c r="D146" s="211" t="s">
        <v>547</v>
      </c>
      <c r="E146" s="213" t="s">
        <v>547</v>
      </c>
      <c r="F146" s="214">
        <f>SUM(F128:F145)</f>
        <v>0</v>
      </c>
    </row>
    <row r="147" spans="1:6" ht="15">
      <c r="A147" s="199" t="s">
        <v>638</v>
      </c>
      <c r="B147" s="199" t="s">
        <v>547</v>
      </c>
      <c r="C147" s="200" t="s">
        <v>168</v>
      </c>
      <c r="D147" s="199"/>
      <c r="E147" s="201"/>
      <c r="F147" s="202"/>
    </row>
    <row r="148" spans="1:6">
      <c r="A148" s="203" t="s">
        <v>639</v>
      </c>
      <c r="B148" s="203" t="s">
        <v>547</v>
      </c>
      <c r="C148" s="204" t="s">
        <v>169</v>
      </c>
      <c r="D148" s="203"/>
      <c r="E148" s="205"/>
      <c r="F148" s="206"/>
    </row>
    <row r="149" spans="1:6">
      <c r="C149" s="193"/>
      <c r="E149" s="194"/>
      <c r="F149" s="195"/>
    </row>
    <row r="150" spans="1:6" ht="25.5">
      <c r="B150" t="s">
        <v>640</v>
      </c>
      <c r="C150" s="193" t="s">
        <v>276</v>
      </c>
      <c r="E150" s="194"/>
      <c r="F150" s="195"/>
    </row>
    <row r="151" spans="1:6">
      <c r="C151" s="193" t="s">
        <v>641</v>
      </c>
      <c r="E151" s="194"/>
      <c r="F151" s="195"/>
    </row>
    <row r="152" spans="1:6">
      <c r="C152" s="193" t="s">
        <v>642</v>
      </c>
      <c r="E152" s="194"/>
      <c r="F152" s="195"/>
    </row>
    <row r="153" spans="1:6">
      <c r="C153" s="193" t="s">
        <v>643</v>
      </c>
      <c r="E153" s="194"/>
      <c r="F153" s="195"/>
    </row>
    <row r="154" spans="1:6">
      <c r="C154" s="193" t="s">
        <v>644</v>
      </c>
      <c r="E154" s="194"/>
      <c r="F154" s="195"/>
    </row>
    <row r="155" spans="1:6">
      <c r="A155" s="207" t="s">
        <v>547</v>
      </c>
      <c r="B155" s="207" t="s">
        <v>547</v>
      </c>
      <c r="C155" s="208" t="s">
        <v>5</v>
      </c>
      <c r="D155" s="207">
        <v>41.8</v>
      </c>
      <c r="E155" s="209"/>
      <c r="F155" s="210">
        <f>D155*E155</f>
        <v>0</v>
      </c>
    </row>
    <row r="156" spans="1:6">
      <c r="C156" s="193"/>
      <c r="E156" s="194"/>
      <c r="F156" s="195"/>
    </row>
    <row r="157" spans="1:6">
      <c r="B157" t="s">
        <v>645</v>
      </c>
      <c r="C157" s="193" t="s">
        <v>646</v>
      </c>
      <c r="E157" s="194"/>
      <c r="F157" s="195"/>
    </row>
    <row r="158" spans="1:6">
      <c r="C158" s="193" t="s">
        <v>547</v>
      </c>
      <c r="E158" s="194"/>
      <c r="F158" s="195"/>
    </row>
    <row r="159" spans="1:6">
      <c r="C159" s="193" t="s">
        <v>647</v>
      </c>
      <c r="E159" s="194"/>
      <c r="F159" s="195"/>
    </row>
    <row r="160" spans="1:6">
      <c r="C160" s="193" t="s">
        <v>648</v>
      </c>
      <c r="E160" s="194"/>
      <c r="F160" s="195"/>
    </row>
    <row r="161" spans="1:6">
      <c r="C161" s="193" t="s">
        <v>649</v>
      </c>
      <c r="E161" s="194"/>
      <c r="F161" s="195"/>
    </row>
    <row r="162" spans="1:6">
      <c r="C162" s="193" t="s">
        <v>650</v>
      </c>
      <c r="E162" s="194"/>
      <c r="F162" s="195"/>
    </row>
    <row r="163" spans="1:6">
      <c r="C163" s="193" t="s">
        <v>547</v>
      </c>
      <c r="E163" s="194"/>
      <c r="F163" s="195"/>
    </row>
    <row r="164" spans="1:6">
      <c r="A164" s="207" t="s">
        <v>547</v>
      </c>
      <c r="B164" s="207" t="s">
        <v>547</v>
      </c>
      <c r="C164" s="208" t="s">
        <v>5</v>
      </c>
      <c r="D164" s="207">
        <v>9.1999999999999993</v>
      </c>
      <c r="E164" s="209"/>
      <c r="F164" s="210">
        <f>D164*E164</f>
        <v>0</v>
      </c>
    </row>
    <row r="165" spans="1:6">
      <c r="C165" s="193"/>
      <c r="E165" s="194"/>
      <c r="F165" s="195"/>
    </row>
    <row r="166" spans="1:6" ht="51">
      <c r="B166" t="s">
        <v>651</v>
      </c>
      <c r="C166" s="193" t="s">
        <v>652</v>
      </c>
      <c r="E166" s="194"/>
      <c r="F166" s="195"/>
    </row>
    <row r="167" spans="1:6">
      <c r="C167" s="193" t="s">
        <v>547</v>
      </c>
      <c r="E167" s="194"/>
      <c r="F167" s="195"/>
    </row>
    <row r="168" spans="1:6" ht="25.5">
      <c r="C168" s="193" t="s">
        <v>653</v>
      </c>
      <c r="E168" s="194"/>
      <c r="F168" s="195"/>
    </row>
    <row r="169" spans="1:6" ht="25.5">
      <c r="C169" s="193" t="s">
        <v>654</v>
      </c>
      <c r="E169" s="194"/>
      <c r="F169" s="195"/>
    </row>
    <row r="170" spans="1:6" ht="25.5">
      <c r="C170" s="193" t="s">
        <v>655</v>
      </c>
      <c r="E170" s="194"/>
      <c r="F170" s="195"/>
    </row>
    <row r="171" spans="1:6">
      <c r="C171" s="193" t="s">
        <v>656</v>
      </c>
      <c r="E171" s="194"/>
      <c r="F171" s="195"/>
    </row>
    <row r="172" spans="1:6">
      <c r="C172" s="193" t="s">
        <v>547</v>
      </c>
      <c r="E172" s="194"/>
      <c r="F172" s="195"/>
    </row>
    <row r="173" spans="1:6">
      <c r="A173" s="207" t="s">
        <v>547</v>
      </c>
      <c r="B173" s="207" t="s">
        <v>547</v>
      </c>
      <c r="C173" s="208" t="s">
        <v>5</v>
      </c>
      <c r="D173" s="207">
        <v>22</v>
      </c>
      <c r="E173" s="209"/>
      <c r="F173" s="210">
        <f>D173*E173</f>
        <v>0</v>
      </c>
    </row>
    <row r="174" spans="1:6">
      <c r="C174" s="193"/>
      <c r="E174" s="194"/>
      <c r="F174" s="195"/>
    </row>
    <row r="175" spans="1:6" ht="51">
      <c r="B175" t="s">
        <v>657</v>
      </c>
      <c r="C175" s="193" t="s">
        <v>658</v>
      </c>
      <c r="E175" s="194"/>
      <c r="F175" s="195"/>
    </row>
    <row r="176" spans="1:6">
      <c r="C176" s="193" t="s">
        <v>547</v>
      </c>
      <c r="E176" s="194"/>
      <c r="F176" s="195"/>
    </row>
    <row r="177" spans="1:6">
      <c r="C177" s="193" t="s">
        <v>659</v>
      </c>
      <c r="E177" s="194"/>
      <c r="F177" s="195"/>
    </row>
    <row r="178" spans="1:6">
      <c r="C178" s="193" t="s">
        <v>660</v>
      </c>
      <c r="E178" s="194"/>
      <c r="F178" s="195"/>
    </row>
    <row r="179" spans="1:6">
      <c r="C179" s="193" t="s">
        <v>547</v>
      </c>
      <c r="E179" s="194"/>
      <c r="F179" s="195"/>
    </row>
    <row r="180" spans="1:6">
      <c r="A180" s="207" t="s">
        <v>547</v>
      </c>
      <c r="B180" s="207" t="s">
        <v>547</v>
      </c>
      <c r="C180" s="208" t="s">
        <v>5</v>
      </c>
      <c r="D180" s="207">
        <v>77</v>
      </c>
      <c r="E180" s="209"/>
      <c r="F180" s="210">
        <f>D180*E180</f>
        <v>0</v>
      </c>
    </row>
    <row r="181" spans="1:6">
      <c r="A181" s="203" t="s">
        <v>661</v>
      </c>
      <c r="B181" s="203" t="s">
        <v>547</v>
      </c>
      <c r="C181" s="204" t="s">
        <v>171</v>
      </c>
      <c r="D181" s="203"/>
      <c r="E181" s="205"/>
      <c r="F181" s="206"/>
    </row>
    <row r="182" spans="1:6">
      <c r="C182" s="193"/>
      <c r="E182" s="194"/>
      <c r="F182" s="195"/>
    </row>
    <row r="183" spans="1:6" ht="38.25">
      <c r="B183" t="s">
        <v>662</v>
      </c>
      <c r="C183" s="193" t="s">
        <v>663</v>
      </c>
      <c r="E183" s="194"/>
      <c r="F183" s="195"/>
    </row>
    <row r="184" spans="1:6">
      <c r="A184" s="207" t="s">
        <v>547</v>
      </c>
      <c r="B184" s="207" t="s">
        <v>547</v>
      </c>
      <c r="C184" s="208" t="s">
        <v>16</v>
      </c>
      <c r="D184" s="207">
        <v>1350</v>
      </c>
      <c r="E184" s="209"/>
      <c r="F184" s="210">
        <f>D184*E184</f>
        <v>0</v>
      </c>
    </row>
    <row r="185" spans="1:6">
      <c r="C185" s="193"/>
      <c r="E185" s="194"/>
      <c r="F185" s="195"/>
    </row>
    <row r="186" spans="1:6" ht="38.25">
      <c r="B186" t="s">
        <v>664</v>
      </c>
      <c r="C186" s="193" t="s">
        <v>665</v>
      </c>
      <c r="E186" s="194"/>
      <c r="F186" s="195"/>
    </row>
    <row r="187" spans="1:6">
      <c r="A187" s="207" t="s">
        <v>547</v>
      </c>
      <c r="B187" s="207" t="s">
        <v>547</v>
      </c>
      <c r="C187" s="208" t="s">
        <v>16</v>
      </c>
      <c r="D187" s="207">
        <v>1350</v>
      </c>
      <c r="E187" s="209"/>
      <c r="F187" s="210">
        <f>D187*E187</f>
        <v>0</v>
      </c>
    </row>
    <row r="188" spans="1:6">
      <c r="A188" s="203" t="s">
        <v>666</v>
      </c>
      <c r="B188" s="203" t="s">
        <v>547</v>
      </c>
      <c r="C188" s="204" t="s">
        <v>172</v>
      </c>
      <c r="D188" s="203"/>
      <c r="E188" s="205"/>
      <c r="F188" s="206"/>
    </row>
    <row r="189" spans="1:6">
      <c r="C189" s="193"/>
      <c r="E189" s="194"/>
      <c r="F189" s="195"/>
    </row>
    <row r="190" spans="1:6" ht="25.5">
      <c r="B190" t="s">
        <v>597</v>
      </c>
      <c r="C190" s="193" t="s">
        <v>667</v>
      </c>
      <c r="E190" s="194"/>
      <c r="F190" s="195"/>
    </row>
    <row r="191" spans="1:6">
      <c r="C191" s="193" t="s">
        <v>547</v>
      </c>
      <c r="E191" s="194"/>
      <c r="F191" s="195"/>
    </row>
    <row r="192" spans="1:6">
      <c r="C192" s="193" t="s">
        <v>668</v>
      </c>
      <c r="E192" s="194"/>
      <c r="F192" s="195"/>
    </row>
    <row r="193" spans="1:6">
      <c r="C193" s="193" t="s">
        <v>547</v>
      </c>
      <c r="E193" s="194"/>
      <c r="F193" s="195"/>
    </row>
    <row r="194" spans="1:6">
      <c r="A194" s="207" t="s">
        <v>547</v>
      </c>
      <c r="B194" s="207" t="s">
        <v>547</v>
      </c>
      <c r="C194" s="208" t="s">
        <v>2</v>
      </c>
      <c r="D194" s="207">
        <v>1.2</v>
      </c>
      <c r="E194" s="209"/>
      <c r="F194" s="210">
        <f>D194*E194</f>
        <v>0</v>
      </c>
    </row>
    <row r="195" spans="1:6">
      <c r="C195" s="193"/>
      <c r="E195" s="194"/>
      <c r="F195" s="195"/>
    </row>
    <row r="196" spans="1:6" ht="38.25">
      <c r="B196" t="s">
        <v>669</v>
      </c>
      <c r="C196" s="193" t="s">
        <v>670</v>
      </c>
      <c r="E196" s="194"/>
      <c r="F196" s="195"/>
    </row>
    <row r="197" spans="1:6">
      <c r="C197" s="193" t="s">
        <v>547</v>
      </c>
      <c r="E197" s="194"/>
      <c r="F197" s="195"/>
    </row>
    <row r="198" spans="1:6">
      <c r="C198" s="193" t="s">
        <v>671</v>
      </c>
      <c r="E198" s="194"/>
      <c r="F198" s="195"/>
    </row>
    <row r="199" spans="1:6">
      <c r="C199" s="193" t="s">
        <v>672</v>
      </c>
      <c r="E199" s="194"/>
      <c r="F199" s="195"/>
    </row>
    <row r="200" spans="1:6">
      <c r="C200" s="193" t="s">
        <v>547</v>
      </c>
      <c r="E200" s="194"/>
      <c r="F200" s="195"/>
    </row>
    <row r="201" spans="1:6">
      <c r="A201" s="207" t="s">
        <v>547</v>
      </c>
      <c r="B201" s="207" t="s">
        <v>547</v>
      </c>
      <c r="C201" s="208" t="s">
        <v>2</v>
      </c>
      <c r="D201" s="207">
        <v>1.0999999999999999</v>
      </c>
      <c r="E201" s="209"/>
      <c r="F201" s="210">
        <f>D201*E201</f>
        <v>0</v>
      </c>
    </row>
    <row r="202" spans="1:6">
      <c r="C202" s="193"/>
      <c r="E202" s="194"/>
      <c r="F202" s="195"/>
    </row>
    <row r="203" spans="1:6" ht="38.25">
      <c r="B203" t="s">
        <v>673</v>
      </c>
      <c r="C203" s="193" t="s">
        <v>674</v>
      </c>
      <c r="E203" s="194"/>
      <c r="F203" s="195"/>
    </row>
    <row r="204" spans="1:6">
      <c r="C204" s="193" t="s">
        <v>547</v>
      </c>
      <c r="E204" s="194"/>
      <c r="F204" s="195"/>
    </row>
    <row r="205" spans="1:6">
      <c r="C205" s="193" t="s">
        <v>675</v>
      </c>
      <c r="E205" s="194"/>
      <c r="F205" s="195"/>
    </row>
    <row r="206" spans="1:6">
      <c r="C206" s="193" t="s">
        <v>547</v>
      </c>
      <c r="E206" s="194"/>
      <c r="F206" s="195"/>
    </row>
    <row r="207" spans="1:6">
      <c r="A207" s="207" t="s">
        <v>547</v>
      </c>
      <c r="B207" s="207" t="s">
        <v>547</v>
      </c>
      <c r="C207" s="208" t="s">
        <v>2</v>
      </c>
      <c r="D207" s="207">
        <v>16.5</v>
      </c>
      <c r="E207" s="209"/>
      <c r="F207" s="210">
        <f>D207*E207</f>
        <v>0</v>
      </c>
    </row>
    <row r="208" spans="1:6">
      <c r="A208" s="203" t="s">
        <v>676</v>
      </c>
      <c r="B208" s="203" t="s">
        <v>547</v>
      </c>
      <c r="C208" s="204" t="s">
        <v>677</v>
      </c>
      <c r="D208" s="203"/>
      <c r="E208" s="205"/>
      <c r="F208" s="206"/>
    </row>
    <row r="209" spans="1:6">
      <c r="C209" s="193"/>
      <c r="E209" s="194"/>
      <c r="F209" s="195"/>
    </row>
    <row r="210" spans="1:6" ht="38.25">
      <c r="B210" t="s">
        <v>605</v>
      </c>
      <c r="C210" s="193" t="s">
        <v>678</v>
      </c>
      <c r="E210" s="194"/>
      <c r="F210" s="195"/>
    </row>
    <row r="211" spans="1:6">
      <c r="C211" s="193" t="s">
        <v>547</v>
      </c>
      <c r="E211" s="194"/>
      <c r="F211" s="195"/>
    </row>
    <row r="212" spans="1:6">
      <c r="C212" s="193" t="s">
        <v>679</v>
      </c>
      <c r="E212" s="194"/>
      <c r="F212" s="195"/>
    </row>
    <row r="213" spans="1:6">
      <c r="C213" s="193" t="s">
        <v>547</v>
      </c>
      <c r="E213" s="194"/>
      <c r="F213" s="195"/>
    </row>
    <row r="214" spans="1:6">
      <c r="A214" s="207" t="s">
        <v>547</v>
      </c>
      <c r="B214" s="207" t="s">
        <v>547</v>
      </c>
      <c r="C214" s="208" t="s">
        <v>7</v>
      </c>
      <c r="D214" s="207">
        <v>5852</v>
      </c>
      <c r="E214" s="209"/>
      <c r="F214" s="210">
        <f>D214*E214</f>
        <v>0</v>
      </c>
    </row>
    <row r="215" spans="1:6">
      <c r="C215" s="193"/>
      <c r="E215" s="194"/>
      <c r="F215" s="195"/>
    </row>
    <row r="216" spans="1:6" ht="25.5">
      <c r="B216" t="s">
        <v>680</v>
      </c>
      <c r="C216" s="193" t="s">
        <v>681</v>
      </c>
      <c r="E216" s="194"/>
      <c r="F216" s="195"/>
    </row>
    <row r="217" spans="1:6">
      <c r="C217" s="193" t="s">
        <v>547</v>
      </c>
      <c r="E217" s="194"/>
      <c r="F217" s="195"/>
    </row>
    <row r="218" spans="1:6" ht="25.5">
      <c r="C218" s="193" t="s">
        <v>682</v>
      </c>
      <c r="E218" s="194"/>
      <c r="F218" s="195"/>
    </row>
    <row r="219" spans="1:6">
      <c r="C219" s="193" t="s">
        <v>683</v>
      </c>
      <c r="E219" s="194"/>
      <c r="F219" s="195"/>
    </row>
    <row r="220" spans="1:6">
      <c r="C220" s="193" t="s">
        <v>547</v>
      </c>
      <c r="E220" s="194"/>
      <c r="F220" s="195"/>
    </row>
    <row r="221" spans="1:6">
      <c r="A221" s="207" t="s">
        <v>547</v>
      </c>
      <c r="B221" s="207" t="s">
        <v>547</v>
      </c>
      <c r="C221" s="208" t="s">
        <v>7</v>
      </c>
      <c r="D221" s="207">
        <v>506</v>
      </c>
      <c r="E221" s="209"/>
      <c r="F221" s="210">
        <f>D221*E221</f>
        <v>0</v>
      </c>
    </row>
    <row r="222" spans="1:6">
      <c r="C222" s="193"/>
      <c r="E222" s="194"/>
      <c r="F222" s="195"/>
    </row>
    <row r="223" spans="1:6" ht="38.25">
      <c r="B223" t="s">
        <v>664</v>
      </c>
      <c r="C223" s="193" t="s">
        <v>684</v>
      </c>
      <c r="E223" s="194"/>
      <c r="F223" s="195"/>
    </row>
    <row r="224" spans="1:6">
      <c r="C224" s="193" t="s">
        <v>547</v>
      </c>
      <c r="E224" s="194"/>
      <c r="F224" s="195"/>
    </row>
    <row r="225" spans="1:6" ht="25.5">
      <c r="C225" s="193" t="s">
        <v>685</v>
      </c>
      <c r="E225" s="194"/>
      <c r="F225" s="195"/>
    </row>
    <row r="226" spans="1:6">
      <c r="C226" s="193" t="s">
        <v>686</v>
      </c>
      <c r="E226" s="194"/>
      <c r="F226" s="195"/>
    </row>
    <row r="227" spans="1:6">
      <c r="C227" s="193" t="s">
        <v>687</v>
      </c>
      <c r="E227" s="194"/>
      <c r="F227" s="195"/>
    </row>
    <row r="228" spans="1:6">
      <c r="C228" s="193" t="s">
        <v>688</v>
      </c>
      <c r="E228" s="194"/>
      <c r="F228" s="195"/>
    </row>
    <row r="229" spans="1:6">
      <c r="C229" s="193" t="s">
        <v>547</v>
      </c>
      <c r="E229" s="194"/>
      <c r="F229" s="195"/>
    </row>
    <row r="230" spans="1:6">
      <c r="A230" s="207" t="s">
        <v>547</v>
      </c>
      <c r="B230" s="207" t="s">
        <v>547</v>
      </c>
      <c r="C230" s="208" t="s">
        <v>58</v>
      </c>
      <c r="D230" s="207">
        <v>41.7</v>
      </c>
      <c r="E230" s="209"/>
      <c r="F230" s="210">
        <f>D230*E230</f>
        <v>0</v>
      </c>
    </row>
    <row r="231" spans="1:6">
      <c r="C231" s="193"/>
      <c r="E231" s="194"/>
      <c r="F231" s="195"/>
    </row>
    <row r="232" spans="1:6" ht="25.5">
      <c r="B232" t="s">
        <v>689</v>
      </c>
      <c r="C232" s="193" t="s">
        <v>690</v>
      </c>
      <c r="E232" s="194"/>
      <c r="F232" s="195"/>
    </row>
    <row r="233" spans="1:6">
      <c r="C233" s="193" t="s">
        <v>547</v>
      </c>
      <c r="E233" s="194"/>
      <c r="F233" s="195"/>
    </row>
    <row r="234" spans="1:6" ht="25.5">
      <c r="C234" s="193" t="s">
        <v>691</v>
      </c>
      <c r="E234" s="194"/>
      <c r="F234" s="195"/>
    </row>
    <row r="235" spans="1:6">
      <c r="C235" s="193" t="s">
        <v>547</v>
      </c>
      <c r="E235" s="194"/>
      <c r="F235" s="195"/>
    </row>
    <row r="236" spans="1:6">
      <c r="A236" s="207" t="s">
        <v>547</v>
      </c>
      <c r="B236" s="207" t="s">
        <v>547</v>
      </c>
      <c r="C236" s="208" t="s">
        <v>7</v>
      </c>
      <c r="D236" s="207">
        <v>4</v>
      </c>
      <c r="E236" s="209"/>
      <c r="F236" s="210">
        <f>D236*E236</f>
        <v>0</v>
      </c>
    </row>
    <row r="237" spans="1:6">
      <c r="C237" s="193"/>
      <c r="E237" s="194"/>
      <c r="F237" s="195"/>
    </row>
    <row r="238" spans="1:6" ht="25.5">
      <c r="B238" t="s">
        <v>692</v>
      </c>
      <c r="C238" s="193" t="s">
        <v>693</v>
      </c>
      <c r="E238" s="194"/>
      <c r="F238" s="195"/>
    </row>
    <row r="239" spans="1:6">
      <c r="A239" s="207" t="s">
        <v>547</v>
      </c>
      <c r="B239" s="207" t="s">
        <v>547</v>
      </c>
      <c r="C239" s="208" t="s">
        <v>7</v>
      </c>
      <c r="D239" s="207">
        <v>2</v>
      </c>
      <c r="E239" s="209"/>
      <c r="F239" s="210">
        <f>D239*E239</f>
        <v>0</v>
      </c>
    </row>
    <row r="240" spans="1:6">
      <c r="C240" s="193"/>
      <c r="E240" s="194"/>
      <c r="F240" s="195"/>
    </row>
    <row r="241" spans="1:6" ht="25.5">
      <c r="B241" t="s">
        <v>694</v>
      </c>
      <c r="C241" s="193" t="s">
        <v>695</v>
      </c>
      <c r="E241" s="194"/>
      <c r="F241" s="195"/>
    </row>
    <row r="242" spans="1:6">
      <c r="A242" s="207" t="s">
        <v>547</v>
      </c>
      <c r="B242" s="207" t="s">
        <v>547</v>
      </c>
      <c r="C242" s="208" t="s">
        <v>7</v>
      </c>
      <c r="D242" s="207">
        <v>1</v>
      </c>
      <c r="E242" s="209"/>
      <c r="F242" s="210">
        <f>D242*E242</f>
        <v>0</v>
      </c>
    </row>
    <row r="243" spans="1:6">
      <c r="C243" s="193"/>
      <c r="E243" s="194"/>
      <c r="F243" s="195"/>
    </row>
    <row r="244" spans="1:6" ht="25.5">
      <c r="B244" t="s">
        <v>696</v>
      </c>
      <c r="C244" s="193" t="s">
        <v>697</v>
      </c>
      <c r="E244" s="194"/>
      <c r="F244" s="195"/>
    </row>
    <row r="245" spans="1:6">
      <c r="C245" s="193" t="s">
        <v>698</v>
      </c>
      <c r="E245" s="194"/>
      <c r="F245" s="195"/>
    </row>
    <row r="246" spans="1:6">
      <c r="C246" s="193" t="s">
        <v>699</v>
      </c>
      <c r="E246" s="194"/>
      <c r="F246" s="195"/>
    </row>
    <row r="247" spans="1:6" ht="25.5">
      <c r="C247" s="193" t="s">
        <v>700</v>
      </c>
      <c r="E247" s="194"/>
      <c r="F247" s="195"/>
    </row>
    <row r="248" spans="1:6" ht="25.5">
      <c r="C248" s="193" t="s">
        <v>701</v>
      </c>
      <c r="E248" s="194"/>
      <c r="F248" s="195"/>
    </row>
    <row r="249" spans="1:6">
      <c r="A249" s="207" t="s">
        <v>547</v>
      </c>
      <c r="B249" s="207" t="s">
        <v>547</v>
      </c>
      <c r="C249" s="208" t="s">
        <v>16</v>
      </c>
      <c r="D249" s="207">
        <v>23000</v>
      </c>
      <c r="E249" s="209"/>
      <c r="F249" s="210">
        <f>D249*E249</f>
        <v>0</v>
      </c>
    </row>
    <row r="250" spans="1:6">
      <c r="A250" s="203" t="s">
        <v>702</v>
      </c>
      <c r="B250" s="203" t="s">
        <v>547</v>
      </c>
      <c r="C250" s="204" t="s">
        <v>703</v>
      </c>
      <c r="D250" s="203"/>
      <c r="E250" s="205"/>
      <c r="F250" s="206"/>
    </row>
    <row r="251" spans="1:6">
      <c r="A251" t="s">
        <v>704</v>
      </c>
      <c r="B251" t="s">
        <v>547</v>
      </c>
      <c r="C251" s="193" t="s">
        <v>705</v>
      </c>
      <c r="E251" s="194"/>
      <c r="F251" s="195"/>
    </row>
    <row r="252" spans="1:6">
      <c r="C252" s="193"/>
      <c r="E252" s="194"/>
      <c r="F252" s="195"/>
    </row>
    <row r="253" spans="1:6" ht="25.5">
      <c r="B253" t="s">
        <v>562</v>
      </c>
      <c r="C253" s="193" t="s">
        <v>706</v>
      </c>
      <c r="E253" s="194"/>
      <c r="F253" s="195"/>
    </row>
    <row r="254" spans="1:6">
      <c r="C254" s="193" t="s">
        <v>547</v>
      </c>
      <c r="E254" s="194"/>
      <c r="F254" s="195"/>
    </row>
    <row r="255" spans="1:6">
      <c r="C255" s="193" t="s">
        <v>707</v>
      </c>
      <c r="E255" s="194"/>
      <c r="F255" s="195"/>
    </row>
    <row r="256" spans="1:6">
      <c r="C256" s="193" t="s">
        <v>547</v>
      </c>
      <c r="E256" s="194"/>
      <c r="F256" s="195"/>
    </row>
    <row r="257" spans="1:6">
      <c r="A257" s="207" t="s">
        <v>547</v>
      </c>
      <c r="B257" s="207" t="s">
        <v>547</v>
      </c>
      <c r="C257" s="208" t="s">
        <v>4</v>
      </c>
      <c r="D257" s="207">
        <v>320</v>
      </c>
      <c r="E257" s="209"/>
      <c r="F257" s="210">
        <f>D257*E257</f>
        <v>0</v>
      </c>
    </row>
    <row r="258" spans="1:6">
      <c r="C258" s="193"/>
      <c r="E258" s="194"/>
      <c r="F258" s="195"/>
    </row>
    <row r="259" spans="1:6" ht="25.5">
      <c r="B259" t="s">
        <v>708</v>
      </c>
      <c r="C259" s="193" t="s">
        <v>709</v>
      </c>
      <c r="E259" s="194"/>
      <c r="F259" s="195"/>
    </row>
    <row r="260" spans="1:6">
      <c r="C260" s="193" t="s">
        <v>547</v>
      </c>
      <c r="E260" s="194"/>
      <c r="F260" s="195"/>
    </row>
    <row r="261" spans="1:6">
      <c r="C261" s="193" t="s">
        <v>707</v>
      </c>
      <c r="E261" s="194"/>
      <c r="F261" s="195"/>
    </row>
    <row r="262" spans="1:6">
      <c r="C262" s="193" t="s">
        <v>547</v>
      </c>
      <c r="E262" s="194"/>
      <c r="F262" s="195"/>
    </row>
    <row r="263" spans="1:6">
      <c r="A263" s="207" t="s">
        <v>547</v>
      </c>
      <c r="B263" s="207" t="s">
        <v>547</v>
      </c>
      <c r="C263" s="208" t="s">
        <v>4</v>
      </c>
      <c r="D263" s="207">
        <v>320</v>
      </c>
      <c r="E263" s="209"/>
      <c r="F263" s="210">
        <f>D263*E263</f>
        <v>0</v>
      </c>
    </row>
    <row r="264" spans="1:6">
      <c r="C264" s="193"/>
      <c r="E264" s="194"/>
      <c r="F264" s="195"/>
    </row>
    <row r="265" spans="1:6" ht="25.5">
      <c r="B265" t="s">
        <v>710</v>
      </c>
      <c r="C265" s="193" t="s">
        <v>711</v>
      </c>
      <c r="E265" s="194"/>
      <c r="F265" s="195"/>
    </row>
    <row r="266" spans="1:6">
      <c r="A266" s="207" t="s">
        <v>547</v>
      </c>
      <c r="B266" s="207" t="s">
        <v>547</v>
      </c>
      <c r="C266" s="208" t="s">
        <v>5</v>
      </c>
      <c r="D266" s="207">
        <v>320</v>
      </c>
      <c r="E266" s="209"/>
      <c r="F266" s="210">
        <f>D266*E266</f>
        <v>0</v>
      </c>
    </row>
    <row r="267" spans="1:6">
      <c r="C267" s="193"/>
      <c r="E267" s="194"/>
      <c r="F267" s="195"/>
    </row>
    <row r="268" spans="1:6" ht="25.5">
      <c r="B268" t="s">
        <v>712</v>
      </c>
      <c r="C268" s="193" t="s">
        <v>713</v>
      </c>
      <c r="E268" s="194"/>
      <c r="F268" s="195"/>
    </row>
    <row r="269" spans="1:6">
      <c r="A269" s="207" t="s">
        <v>547</v>
      </c>
      <c r="B269" s="207" t="s">
        <v>547</v>
      </c>
      <c r="C269" s="208" t="s">
        <v>5</v>
      </c>
      <c r="D269" s="207">
        <v>320</v>
      </c>
      <c r="E269" s="209"/>
      <c r="F269" s="210">
        <f>D269*E269</f>
        <v>0</v>
      </c>
    </row>
    <row r="270" spans="1:6">
      <c r="A270" t="s">
        <v>714</v>
      </c>
      <c r="B270" t="s">
        <v>547</v>
      </c>
      <c r="C270" s="193" t="s">
        <v>715</v>
      </c>
      <c r="E270" s="194"/>
      <c r="F270" s="195"/>
    </row>
    <row r="271" spans="1:6">
      <c r="C271" s="193"/>
      <c r="E271" s="194"/>
      <c r="F271" s="195"/>
    </row>
    <row r="272" spans="1:6" ht="25.5">
      <c r="B272" t="s">
        <v>716</v>
      </c>
      <c r="C272" s="193" t="s">
        <v>717</v>
      </c>
      <c r="E272" s="194"/>
      <c r="F272" s="195"/>
    </row>
    <row r="273" spans="1:6">
      <c r="C273" s="193" t="s">
        <v>547</v>
      </c>
      <c r="E273" s="194"/>
      <c r="F273" s="195"/>
    </row>
    <row r="274" spans="1:6">
      <c r="C274" s="193" t="s">
        <v>718</v>
      </c>
      <c r="E274" s="194"/>
      <c r="F274" s="195"/>
    </row>
    <row r="275" spans="1:6">
      <c r="C275" s="193" t="s">
        <v>547</v>
      </c>
      <c r="E275" s="194"/>
      <c r="F275" s="195"/>
    </row>
    <row r="276" spans="1:6">
      <c r="A276" s="207" t="s">
        <v>547</v>
      </c>
      <c r="B276" s="207" t="s">
        <v>547</v>
      </c>
      <c r="C276" s="208" t="s">
        <v>5</v>
      </c>
      <c r="D276" s="207">
        <v>22</v>
      </c>
      <c r="E276" s="209"/>
      <c r="F276" s="210">
        <f>D276*E276</f>
        <v>0</v>
      </c>
    </row>
    <row r="277" spans="1:6">
      <c r="C277" s="193"/>
      <c r="E277" s="194"/>
      <c r="F277" s="195"/>
    </row>
    <row r="278" spans="1:6" ht="51">
      <c r="B278" t="s">
        <v>692</v>
      </c>
      <c r="C278" s="193" t="s">
        <v>719</v>
      </c>
      <c r="E278" s="194"/>
      <c r="F278" s="195"/>
    </row>
    <row r="279" spans="1:6">
      <c r="A279" s="207" t="s">
        <v>547</v>
      </c>
      <c r="B279" s="207" t="s">
        <v>547</v>
      </c>
      <c r="C279" s="208" t="s">
        <v>5</v>
      </c>
      <c r="D279" s="207">
        <v>22</v>
      </c>
      <c r="E279" s="209"/>
      <c r="F279" s="210">
        <f>D279*E279</f>
        <v>0</v>
      </c>
    </row>
    <row r="280" spans="1:6">
      <c r="C280" s="193"/>
      <c r="E280" s="194"/>
      <c r="F280" s="195"/>
    </row>
    <row r="281" spans="1:6" ht="25.5">
      <c r="B281" t="s">
        <v>720</v>
      </c>
      <c r="C281" s="193" t="s">
        <v>721</v>
      </c>
      <c r="E281" s="194"/>
      <c r="F281" s="195"/>
    </row>
    <row r="282" spans="1:6">
      <c r="C282" s="193" t="s">
        <v>547</v>
      </c>
      <c r="E282" s="194"/>
      <c r="F282" s="195"/>
    </row>
    <row r="283" spans="1:6" ht="25.5">
      <c r="C283" s="193" t="s">
        <v>722</v>
      </c>
      <c r="E283" s="194"/>
      <c r="F283" s="195"/>
    </row>
    <row r="284" spans="1:6">
      <c r="C284" s="193" t="s">
        <v>723</v>
      </c>
      <c r="E284" s="194"/>
      <c r="F284" s="195"/>
    </row>
    <row r="285" spans="1:6">
      <c r="C285" s="193" t="s">
        <v>547</v>
      </c>
      <c r="E285" s="194"/>
      <c r="F285" s="195"/>
    </row>
    <row r="286" spans="1:6">
      <c r="A286" s="207" t="s">
        <v>547</v>
      </c>
      <c r="B286" s="207" t="s">
        <v>547</v>
      </c>
      <c r="C286" s="208" t="s">
        <v>5</v>
      </c>
      <c r="D286" s="207">
        <v>22</v>
      </c>
      <c r="E286" s="209"/>
      <c r="F286" s="210">
        <f>D286*E286</f>
        <v>0</v>
      </c>
    </row>
    <row r="287" spans="1:6">
      <c r="C287" s="193"/>
      <c r="E287" s="194"/>
      <c r="F287" s="195"/>
    </row>
    <row r="288" spans="1:6" ht="51">
      <c r="B288" t="s">
        <v>724</v>
      </c>
      <c r="C288" s="193" t="s">
        <v>725</v>
      </c>
      <c r="E288" s="194"/>
      <c r="F288" s="195"/>
    </row>
    <row r="289" spans="1:6">
      <c r="C289" s="193" t="s">
        <v>547</v>
      </c>
      <c r="E289" s="194"/>
      <c r="F289" s="195"/>
    </row>
    <row r="290" spans="1:6">
      <c r="C290" s="193" t="s">
        <v>726</v>
      </c>
      <c r="E290" s="194"/>
      <c r="F290" s="195"/>
    </row>
    <row r="291" spans="1:6">
      <c r="C291" s="193" t="s">
        <v>547</v>
      </c>
      <c r="E291" s="194"/>
      <c r="F291" s="195"/>
    </row>
    <row r="292" spans="1:6">
      <c r="A292" s="207" t="s">
        <v>547</v>
      </c>
      <c r="B292" s="207" t="s">
        <v>547</v>
      </c>
      <c r="C292" s="208" t="s">
        <v>58</v>
      </c>
      <c r="D292" s="207">
        <v>10</v>
      </c>
      <c r="E292" s="209"/>
      <c r="F292" s="210">
        <f>D292*E292</f>
        <v>0</v>
      </c>
    </row>
    <row r="293" spans="1:6">
      <c r="A293" s="211"/>
      <c r="B293" s="211"/>
      <c r="C293" s="212" t="s">
        <v>727</v>
      </c>
      <c r="D293" s="211" t="s">
        <v>547</v>
      </c>
      <c r="E293" s="213" t="s">
        <v>547</v>
      </c>
      <c r="F293" s="214">
        <f>SUM(F147:F292)</f>
        <v>0</v>
      </c>
    </row>
    <row r="294" spans="1:6" ht="15">
      <c r="A294" s="199" t="s">
        <v>728</v>
      </c>
      <c r="B294" s="199" t="s">
        <v>547</v>
      </c>
      <c r="C294" s="200" t="s">
        <v>327</v>
      </c>
      <c r="D294" s="199"/>
      <c r="E294" s="201"/>
      <c r="F294" s="202"/>
    </row>
    <row r="295" spans="1:6">
      <c r="A295" s="203" t="s">
        <v>729</v>
      </c>
      <c r="B295" s="203" t="s">
        <v>547</v>
      </c>
      <c r="C295" s="204" t="s">
        <v>338</v>
      </c>
      <c r="D295" s="203"/>
      <c r="E295" s="205"/>
      <c r="F295" s="206"/>
    </row>
    <row r="296" spans="1:6">
      <c r="C296" s="193"/>
      <c r="E296" s="194"/>
      <c r="F296" s="195"/>
    </row>
    <row r="297" spans="1:6" ht="25.5">
      <c r="B297" t="s">
        <v>579</v>
      </c>
      <c r="C297" s="193" t="s">
        <v>730</v>
      </c>
      <c r="E297" s="194"/>
      <c r="F297" s="195"/>
    </row>
    <row r="298" spans="1:6" ht="25.5">
      <c r="C298" s="193" t="s">
        <v>731</v>
      </c>
      <c r="E298" s="194"/>
      <c r="F298" s="195"/>
    </row>
    <row r="299" spans="1:6">
      <c r="A299" s="207" t="s">
        <v>547</v>
      </c>
      <c r="B299" s="207" t="s">
        <v>547</v>
      </c>
      <c r="C299" s="208" t="s">
        <v>7</v>
      </c>
      <c r="D299" s="207">
        <v>2</v>
      </c>
      <c r="E299" s="209"/>
      <c r="F299" s="210">
        <f>D299*E299</f>
        <v>0</v>
      </c>
    </row>
    <row r="300" spans="1:6">
      <c r="A300" s="211"/>
      <c r="B300" s="211"/>
      <c r="C300" s="212" t="s">
        <v>732</v>
      </c>
      <c r="D300" s="211" t="s">
        <v>547</v>
      </c>
      <c r="E300" s="213" t="s">
        <v>547</v>
      </c>
      <c r="F300" s="214">
        <f>SUM(F294:F299)</f>
        <v>0</v>
      </c>
    </row>
    <row r="301" spans="1:6" ht="15">
      <c r="A301" s="199" t="s">
        <v>733</v>
      </c>
      <c r="B301" s="199" t="s">
        <v>547</v>
      </c>
      <c r="C301" s="200" t="s">
        <v>453</v>
      </c>
      <c r="D301" s="199"/>
      <c r="E301" s="201"/>
      <c r="F301" s="202"/>
    </row>
    <row r="302" spans="1:6">
      <c r="A302" s="203" t="s">
        <v>734</v>
      </c>
      <c r="B302" s="203" t="s">
        <v>547</v>
      </c>
      <c r="C302" s="204" t="s">
        <v>735</v>
      </c>
      <c r="D302" s="203"/>
      <c r="E302" s="205"/>
      <c r="F302" s="206"/>
    </row>
    <row r="303" spans="1:6">
      <c r="C303" s="193"/>
      <c r="E303" s="194"/>
      <c r="F303" s="195"/>
    </row>
    <row r="304" spans="1:6" ht="25.5">
      <c r="B304" t="s">
        <v>736</v>
      </c>
      <c r="C304" s="193" t="s">
        <v>737</v>
      </c>
      <c r="E304" s="194"/>
      <c r="F304" s="195"/>
    </row>
    <row r="305" spans="1:6" ht="25.5">
      <c r="C305" s="193" t="s">
        <v>738</v>
      </c>
      <c r="E305" s="194"/>
      <c r="F305" s="195"/>
    </row>
    <row r="306" spans="1:6">
      <c r="C306" s="193" t="s">
        <v>547</v>
      </c>
      <c r="E306" s="194"/>
      <c r="F306" s="195"/>
    </row>
    <row r="307" spans="1:6">
      <c r="A307" s="207" t="s">
        <v>547</v>
      </c>
      <c r="B307" s="207" t="s">
        <v>547</v>
      </c>
      <c r="C307" s="208" t="s">
        <v>7</v>
      </c>
      <c r="D307" s="207">
        <v>1</v>
      </c>
      <c r="E307" s="209"/>
      <c r="F307" s="210">
        <f>D307*E307</f>
        <v>0</v>
      </c>
    </row>
    <row r="308" spans="1:6">
      <c r="A308" s="211"/>
      <c r="B308" s="211"/>
      <c r="C308" s="212" t="s">
        <v>739</v>
      </c>
      <c r="D308" s="211" t="s">
        <v>547</v>
      </c>
      <c r="E308" s="213"/>
      <c r="F308" s="214">
        <f>SUM(F301:F307)</f>
        <v>0</v>
      </c>
    </row>
    <row r="309" spans="1:6" ht="15">
      <c r="A309" s="367"/>
      <c r="B309" s="367"/>
      <c r="C309" s="368"/>
      <c r="D309" s="367"/>
      <c r="E309" s="369"/>
      <c r="F309" s="370"/>
    </row>
    <row r="310" spans="1:6">
      <c r="A310" s="62"/>
      <c r="B310" s="62"/>
      <c r="C310" s="360"/>
      <c r="D310" s="62"/>
      <c r="E310" s="361"/>
      <c r="F310" s="362"/>
    </row>
    <row r="311" spans="1:6">
      <c r="A311" s="62"/>
      <c r="B311" s="62"/>
      <c r="C311" s="360"/>
      <c r="D311" s="62"/>
      <c r="E311" s="361"/>
      <c r="F311" s="362"/>
    </row>
    <row r="312" spans="1:6">
      <c r="A312" s="62"/>
      <c r="B312" s="62"/>
      <c r="C312" s="360"/>
      <c r="D312" s="62"/>
      <c r="E312" s="361"/>
      <c r="F312" s="362"/>
    </row>
    <row r="313" spans="1:6">
      <c r="A313" s="363"/>
      <c r="B313" s="363"/>
      <c r="C313" s="364"/>
      <c r="D313" s="363"/>
      <c r="E313" s="365"/>
      <c r="F313" s="366"/>
    </row>
    <row r="314" spans="1:6">
      <c r="A314" s="371"/>
      <c r="B314" s="371"/>
      <c r="C314" s="372"/>
      <c r="D314" s="371"/>
      <c r="E314" s="373"/>
      <c r="F314" s="374"/>
    </row>
    <row r="315" spans="1:6">
      <c r="C315" s="193"/>
      <c r="E315" s="194"/>
      <c r="F315" s="195"/>
    </row>
    <row r="316" spans="1:6">
      <c r="C316" s="193"/>
      <c r="E316" s="194"/>
      <c r="F316" s="195"/>
    </row>
  </sheetData>
  <pageMargins left="0.7" right="0.7" top="0.75" bottom="0.75" header="0.3" footer="0.3"/>
  <pageSetup paperSize="9" scale="84" orientation="portrait" r:id="rId1"/>
  <rowBreaks count="4" manualBreakCount="4">
    <brk id="57" max="16383" man="1"/>
    <brk id="116" max="16383" man="1"/>
    <brk id="223" max="16383" man="1"/>
    <brk id="2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130"/>
  <sheetViews>
    <sheetView view="pageBreakPreview" zoomScaleNormal="100" zoomScaleSheetLayoutView="100" workbookViewId="0">
      <selection activeCell="P124" sqref="P124"/>
    </sheetView>
  </sheetViews>
  <sheetFormatPr defaultRowHeight="12.75"/>
  <cols>
    <col min="1" max="1" width="6.140625" customWidth="1"/>
    <col min="2" max="2" width="31.7109375" customWidth="1"/>
    <col min="4" max="5" width="13.28515625" customWidth="1"/>
    <col min="6" max="6" width="13.7109375" customWidth="1"/>
  </cols>
  <sheetData>
    <row r="1" spans="1:6">
      <c r="A1" s="172"/>
      <c r="B1" s="381" t="s">
        <v>1099</v>
      </c>
      <c r="C1" s="382"/>
      <c r="D1" s="383"/>
      <c r="E1" s="384"/>
      <c r="F1" s="384"/>
    </row>
    <row r="2" spans="1:6">
      <c r="A2" s="172"/>
      <c r="B2" s="381" t="s">
        <v>461</v>
      </c>
      <c r="C2" s="382"/>
      <c r="D2" s="383"/>
      <c r="E2" s="384"/>
      <c r="F2" s="384"/>
    </row>
    <row r="3" spans="1:6">
      <c r="A3" s="172"/>
      <c r="B3" s="173"/>
      <c r="C3" s="174"/>
      <c r="D3" s="179"/>
      <c r="E3" s="175"/>
      <c r="F3" s="175"/>
    </row>
    <row r="4" spans="1:6">
      <c r="A4" s="172"/>
      <c r="B4" s="381" t="s">
        <v>462</v>
      </c>
      <c r="C4" s="174"/>
      <c r="D4" s="179"/>
      <c r="E4" s="175"/>
      <c r="F4" s="175"/>
    </row>
    <row r="5" spans="1:6">
      <c r="A5" s="172"/>
      <c r="B5" s="381" t="s">
        <v>463</v>
      </c>
      <c r="C5" s="174"/>
      <c r="D5" s="179"/>
      <c r="E5" s="175"/>
      <c r="F5" s="175"/>
    </row>
    <row r="6" spans="1:6">
      <c r="A6" s="172"/>
      <c r="B6" s="381" t="s">
        <v>464</v>
      </c>
      <c r="C6" s="174"/>
      <c r="D6" s="179"/>
      <c r="E6" s="175"/>
      <c r="F6" s="175"/>
    </row>
    <row r="7" spans="1:6">
      <c r="A7" s="172"/>
      <c r="B7" s="381" t="s">
        <v>465</v>
      </c>
      <c r="C7" s="174"/>
      <c r="D7" s="179"/>
      <c r="E7" s="175"/>
      <c r="F7" s="175"/>
    </row>
    <row r="8" spans="1:6">
      <c r="A8" s="172"/>
      <c r="B8" s="173"/>
      <c r="C8" s="174"/>
      <c r="D8" s="179"/>
      <c r="E8" s="175"/>
      <c r="F8" s="175"/>
    </row>
    <row r="9" spans="1:6">
      <c r="A9" s="180" t="s">
        <v>439</v>
      </c>
      <c r="B9" s="178" t="s">
        <v>440</v>
      </c>
      <c r="C9" s="178"/>
      <c r="D9" s="179"/>
      <c r="E9" s="179"/>
      <c r="F9" s="179"/>
    </row>
    <row r="10" spans="1:6">
      <c r="A10" s="180"/>
      <c r="B10" s="182" t="s">
        <v>441</v>
      </c>
      <c r="C10" s="178"/>
      <c r="D10" s="179"/>
      <c r="E10" s="179"/>
      <c r="F10" s="179"/>
    </row>
    <row r="11" spans="1:6">
      <c r="A11" s="180"/>
      <c r="B11" s="182" t="s">
        <v>442</v>
      </c>
      <c r="C11" s="178"/>
      <c r="D11" s="179"/>
      <c r="E11" s="179"/>
      <c r="F11" s="179"/>
    </row>
    <row r="12" spans="1:6">
      <c r="A12" s="180"/>
      <c r="B12" s="182" t="s">
        <v>443</v>
      </c>
      <c r="C12" s="178"/>
      <c r="D12" s="179"/>
      <c r="E12" s="179"/>
      <c r="F12" s="179"/>
    </row>
    <row r="13" spans="1:6">
      <c r="A13" s="172"/>
      <c r="B13" s="173"/>
      <c r="C13" s="174"/>
      <c r="D13" s="179"/>
      <c r="E13" s="175"/>
      <c r="F13" s="175"/>
    </row>
    <row r="14" spans="1:6">
      <c r="A14" s="177" t="s">
        <v>444</v>
      </c>
      <c r="B14" s="173" t="s">
        <v>466</v>
      </c>
      <c r="C14" s="174"/>
      <c r="D14" s="179"/>
      <c r="E14" s="175"/>
      <c r="F14" s="175"/>
    </row>
    <row r="15" spans="1:6">
      <c r="A15" s="177"/>
      <c r="B15" s="173"/>
      <c r="C15" s="174"/>
      <c r="D15" s="179"/>
      <c r="E15" s="175"/>
      <c r="F15" s="175"/>
    </row>
    <row r="16" spans="1:6">
      <c r="A16" s="180"/>
      <c r="B16" s="178" t="s">
        <v>32</v>
      </c>
      <c r="C16" s="178"/>
      <c r="D16" s="179"/>
      <c r="E16" s="179"/>
      <c r="F16" s="179"/>
    </row>
    <row r="17" spans="1:6">
      <c r="A17" s="180" t="s">
        <v>447</v>
      </c>
      <c r="B17" s="178" t="s">
        <v>467</v>
      </c>
      <c r="C17" s="178"/>
      <c r="D17" s="179"/>
      <c r="E17" s="179"/>
      <c r="F17" s="179"/>
    </row>
    <row r="18" spans="1:6">
      <c r="A18" s="180"/>
      <c r="B18" s="178" t="s">
        <v>468</v>
      </c>
      <c r="C18" s="178" t="s">
        <v>7</v>
      </c>
      <c r="D18" s="179">
        <v>7</v>
      </c>
      <c r="E18" s="179"/>
      <c r="F18" s="179">
        <f>D18*E18</f>
        <v>0</v>
      </c>
    </row>
    <row r="19" spans="1:6">
      <c r="A19" s="180"/>
      <c r="B19" s="178"/>
      <c r="C19" s="178"/>
      <c r="D19" s="181"/>
      <c r="E19" s="179"/>
      <c r="F19" s="179"/>
    </row>
    <row r="20" spans="1:6">
      <c r="A20" s="180"/>
      <c r="B20" s="178" t="s">
        <v>329</v>
      </c>
      <c r="C20" s="178"/>
      <c r="D20" s="181"/>
      <c r="E20" s="179"/>
      <c r="F20" s="179"/>
    </row>
    <row r="21" spans="1:6">
      <c r="A21" s="180" t="s">
        <v>448</v>
      </c>
      <c r="B21" s="178" t="s">
        <v>469</v>
      </c>
      <c r="C21" s="178"/>
      <c r="D21" s="181"/>
      <c r="E21" s="179"/>
      <c r="F21" s="179"/>
    </row>
    <row r="22" spans="1:6">
      <c r="A22" s="180"/>
      <c r="B22" s="178" t="s">
        <v>470</v>
      </c>
      <c r="C22" s="178"/>
      <c r="D22" s="181"/>
      <c r="E22" s="179"/>
      <c r="F22" s="179"/>
    </row>
    <row r="23" spans="1:6">
      <c r="A23" s="180"/>
      <c r="B23" s="178" t="s">
        <v>471</v>
      </c>
      <c r="C23" s="178" t="s">
        <v>7</v>
      </c>
      <c r="D23" s="179">
        <v>1</v>
      </c>
      <c r="E23" s="179"/>
      <c r="F23" s="179">
        <f>D23*E23</f>
        <v>0</v>
      </c>
    </row>
    <row r="24" spans="1:6">
      <c r="A24" s="180"/>
      <c r="B24" s="178"/>
      <c r="C24" s="178"/>
      <c r="D24" s="181"/>
      <c r="E24" s="179"/>
      <c r="F24" s="179"/>
    </row>
    <row r="25" spans="1:6">
      <c r="A25" s="180"/>
      <c r="B25" s="178" t="s">
        <v>472</v>
      </c>
      <c r="C25" s="178"/>
      <c r="D25" s="181"/>
      <c r="E25" s="179"/>
      <c r="F25" s="179"/>
    </row>
    <row r="26" spans="1:6">
      <c r="A26" s="180" t="s">
        <v>449</v>
      </c>
      <c r="B26" s="178" t="s">
        <v>473</v>
      </c>
      <c r="C26" s="178"/>
      <c r="D26" s="181"/>
      <c r="E26" s="179"/>
      <c r="F26" s="179"/>
    </row>
    <row r="27" spans="1:6">
      <c r="A27" s="180"/>
      <c r="B27" s="178" t="s">
        <v>474</v>
      </c>
      <c r="C27" s="178"/>
      <c r="D27" s="179"/>
      <c r="E27" s="179"/>
      <c r="F27" s="179"/>
    </row>
    <row r="28" spans="1:6">
      <c r="A28" s="180"/>
      <c r="B28" s="178" t="s">
        <v>475</v>
      </c>
      <c r="C28" s="178"/>
      <c r="D28" s="179"/>
      <c r="E28" s="179"/>
      <c r="F28" s="179"/>
    </row>
    <row r="29" spans="1:6">
      <c r="A29" s="180"/>
      <c r="B29" s="188" t="s">
        <v>476</v>
      </c>
      <c r="C29" s="178" t="s">
        <v>5</v>
      </c>
      <c r="D29" s="179">
        <v>300</v>
      </c>
      <c r="E29" s="179"/>
      <c r="F29" s="179">
        <f>D29*E29</f>
        <v>0</v>
      </c>
    </row>
    <row r="30" spans="1:6">
      <c r="A30" s="180"/>
      <c r="B30" s="178"/>
      <c r="C30" s="178"/>
      <c r="D30" s="179"/>
      <c r="E30" s="179"/>
      <c r="F30" s="179"/>
    </row>
    <row r="31" spans="1:6">
      <c r="A31" s="180"/>
      <c r="B31" s="178" t="s">
        <v>330</v>
      </c>
      <c r="C31" s="178"/>
      <c r="D31" s="179"/>
      <c r="E31" s="179"/>
      <c r="F31" s="179"/>
    </row>
    <row r="32" spans="1:6">
      <c r="A32" s="180" t="s">
        <v>450</v>
      </c>
      <c r="B32" s="178" t="s">
        <v>477</v>
      </c>
      <c r="C32" s="178"/>
      <c r="D32" s="179"/>
      <c r="E32" s="179"/>
      <c r="F32" s="179"/>
    </row>
    <row r="33" spans="1:6">
      <c r="A33" s="180"/>
      <c r="B33" s="178" t="s">
        <v>478</v>
      </c>
      <c r="C33" s="178"/>
      <c r="D33" s="179"/>
      <c r="E33" s="179"/>
      <c r="F33" s="179"/>
    </row>
    <row r="34" spans="1:6">
      <c r="A34" s="180"/>
      <c r="B34" s="188" t="s">
        <v>476</v>
      </c>
      <c r="C34" s="178" t="s">
        <v>7</v>
      </c>
      <c r="D34" s="179">
        <v>15</v>
      </c>
      <c r="E34" s="179"/>
      <c r="F34" s="179">
        <f>D34*E34</f>
        <v>0</v>
      </c>
    </row>
    <row r="35" spans="1:6">
      <c r="A35" s="180"/>
      <c r="B35" s="178"/>
      <c r="C35" s="178"/>
      <c r="D35" s="181"/>
      <c r="E35" s="179"/>
      <c r="F35" s="179"/>
    </row>
    <row r="36" spans="1:6">
      <c r="A36" s="180"/>
      <c r="B36" s="178" t="s">
        <v>479</v>
      </c>
      <c r="C36" s="178"/>
      <c r="D36" s="181"/>
      <c r="E36" s="179"/>
      <c r="F36" s="179"/>
    </row>
    <row r="37" spans="1:6">
      <c r="A37" s="180" t="s">
        <v>480</v>
      </c>
      <c r="B37" s="178" t="s">
        <v>481</v>
      </c>
      <c r="C37" s="178"/>
      <c r="D37" s="181"/>
      <c r="E37" s="179"/>
      <c r="F37" s="179"/>
    </row>
    <row r="38" spans="1:6">
      <c r="A38" s="180"/>
      <c r="B38" s="178" t="s">
        <v>482</v>
      </c>
      <c r="C38" s="178"/>
      <c r="D38" s="181"/>
      <c r="E38" s="179"/>
      <c r="F38" s="179"/>
    </row>
    <row r="39" spans="1:6">
      <c r="A39" s="180"/>
      <c r="B39" s="178" t="s">
        <v>483</v>
      </c>
      <c r="C39" s="178"/>
      <c r="D39" s="181"/>
      <c r="E39" s="179"/>
      <c r="F39" s="179"/>
    </row>
    <row r="40" spans="1:6">
      <c r="A40" s="180"/>
      <c r="B40" s="188" t="s">
        <v>476</v>
      </c>
      <c r="C40" s="178" t="s">
        <v>7</v>
      </c>
      <c r="D40" s="179">
        <v>15</v>
      </c>
      <c r="E40" s="179"/>
      <c r="F40" s="179">
        <f>D40*E40</f>
        <v>0</v>
      </c>
    </row>
    <row r="41" spans="1:6" ht="13.5" thickBot="1">
      <c r="A41" s="180"/>
      <c r="B41" s="178"/>
      <c r="C41" s="178"/>
      <c r="D41" s="181"/>
      <c r="E41" s="179"/>
      <c r="F41" s="179"/>
    </row>
    <row r="42" spans="1:6" ht="13.5" thickBot="1">
      <c r="A42" s="177"/>
      <c r="B42" s="183" t="s">
        <v>484</v>
      </c>
      <c r="C42" s="184"/>
      <c r="D42" s="191"/>
      <c r="E42" s="186"/>
      <c r="F42" s="187">
        <f>SUM(F14:F41)</f>
        <v>0</v>
      </c>
    </row>
    <row r="43" spans="1:6">
      <c r="A43" s="177"/>
      <c r="B43" s="178"/>
      <c r="C43" s="174"/>
      <c r="D43" s="181"/>
      <c r="E43" s="175"/>
      <c r="F43" s="179"/>
    </row>
    <row r="44" spans="1:6">
      <c r="A44" s="177" t="s">
        <v>452</v>
      </c>
      <c r="B44" s="173" t="s">
        <v>485</v>
      </c>
      <c r="C44" s="174"/>
      <c r="D44" s="181"/>
      <c r="E44" s="175"/>
      <c r="F44" s="179"/>
    </row>
    <row r="45" spans="1:6">
      <c r="A45" s="177"/>
      <c r="B45" s="173"/>
      <c r="C45" s="174"/>
      <c r="D45" s="181"/>
      <c r="E45" s="175"/>
      <c r="F45" s="179"/>
    </row>
    <row r="46" spans="1:6">
      <c r="A46" s="180"/>
      <c r="B46" s="178" t="s">
        <v>486</v>
      </c>
      <c r="C46" s="178"/>
      <c r="D46" s="179"/>
      <c r="E46" s="179"/>
      <c r="F46" s="179"/>
    </row>
    <row r="47" spans="1:6">
      <c r="A47" s="180" t="s">
        <v>454</v>
      </c>
      <c r="B47" s="178" t="s">
        <v>487</v>
      </c>
      <c r="C47" s="178"/>
      <c r="D47" s="179"/>
      <c r="E47" s="179"/>
      <c r="F47" s="179"/>
    </row>
    <row r="48" spans="1:6">
      <c r="A48" s="180"/>
      <c r="B48" s="178" t="s">
        <v>488</v>
      </c>
      <c r="C48" s="178"/>
      <c r="D48" s="179"/>
      <c r="E48" s="179"/>
      <c r="F48" s="179"/>
    </row>
    <row r="49" spans="1:6">
      <c r="A49" s="180"/>
      <c r="B49" s="178" t="s">
        <v>489</v>
      </c>
      <c r="C49" s="178"/>
      <c r="D49" s="179"/>
      <c r="E49" s="179"/>
      <c r="F49" s="179"/>
    </row>
    <row r="50" spans="1:6">
      <c r="A50" s="180"/>
      <c r="B50" s="188" t="s">
        <v>476</v>
      </c>
      <c r="C50" s="178" t="s">
        <v>2</v>
      </c>
      <c r="D50" s="179">
        <v>750</v>
      </c>
      <c r="E50" s="179"/>
      <c r="F50" s="179">
        <f>D50*E50</f>
        <v>0</v>
      </c>
    </row>
    <row r="51" spans="1:6">
      <c r="A51" s="180"/>
      <c r="B51" s="188"/>
      <c r="C51" s="178"/>
      <c r="D51" s="179"/>
      <c r="E51" s="179"/>
      <c r="F51" s="179"/>
    </row>
    <row r="52" spans="1:6">
      <c r="A52" s="180"/>
      <c r="B52" s="178" t="s">
        <v>446</v>
      </c>
      <c r="C52" s="178"/>
      <c r="D52" s="179"/>
      <c r="E52" s="179"/>
      <c r="F52" s="179"/>
    </row>
    <row r="53" spans="1:6">
      <c r="A53" s="180" t="s">
        <v>455</v>
      </c>
      <c r="B53" s="178" t="s">
        <v>490</v>
      </c>
      <c r="C53" s="178"/>
      <c r="D53" s="179"/>
      <c r="E53" s="179"/>
      <c r="F53" s="179"/>
    </row>
    <row r="54" spans="1:6">
      <c r="A54" s="180"/>
      <c r="B54" s="178" t="s">
        <v>491</v>
      </c>
      <c r="C54" s="178" t="s">
        <v>2</v>
      </c>
      <c r="D54" s="179">
        <v>350</v>
      </c>
      <c r="E54" s="179"/>
      <c r="F54" s="179">
        <f>D54*E54</f>
        <v>0</v>
      </c>
    </row>
    <row r="55" spans="1:6">
      <c r="A55" s="180"/>
      <c r="B55" s="178"/>
      <c r="C55" s="178"/>
      <c r="D55" s="181"/>
      <c r="E55" s="179"/>
      <c r="F55" s="179"/>
    </row>
    <row r="56" spans="1:6">
      <c r="A56" s="180"/>
      <c r="B56" s="178" t="s">
        <v>242</v>
      </c>
      <c r="C56" s="178"/>
      <c r="D56" s="181"/>
      <c r="E56" s="179"/>
      <c r="F56" s="179"/>
    </row>
    <row r="57" spans="1:6">
      <c r="A57" s="180" t="s">
        <v>456</v>
      </c>
      <c r="B57" s="178" t="s">
        <v>492</v>
      </c>
      <c r="C57" s="178"/>
      <c r="D57" s="181"/>
      <c r="E57" s="179"/>
      <c r="F57" s="179"/>
    </row>
    <row r="58" spans="1:6">
      <c r="A58" s="180"/>
      <c r="B58" s="178" t="s">
        <v>493</v>
      </c>
      <c r="C58" s="178" t="s">
        <v>5</v>
      </c>
      <c r="D58" s="179">
        <v>250</v>
      </c>
      <c r="E58" s="179"/>
      <c r="F58" s="179">
        <f>D58*E58</f>
        <v>0</v>
      </c>
    </row>
    <row r="59" spans="1:6" ht="13.5" thickBot="1">
      <c r="A59" s="180"/>
      <c r="B59" s="178"/>
      <c r="C59" s="178"/>
      <c r="D59" s="181"/>
      <c r="E59" s="179"/>
      <c r="F59" s="179"/>
    </row>
    <row r="60" spans="1:6" ht="13.5" thickBot="1">
      <c r="A60" s="177"/>
      <c r="B60" s="183" t="s">
        <v>494</v>
      </c>
      <c r="C60" s="184"/>
      <c r="D60" s="191"/>
      <c r="E60" s="186"/>
      <c r="F60" s="187">
        <f>SUM(F44:F59)</f>
        <v>0</v>
      </c>
    </row>
    <row r="61" spans="1:6">
      <c r="A61" s="177"/>
      <c r="B61" s="178"/>
      <c r="C61" s="174"/>
      <c r="D61" s="181"/>
      <c r="E61" s="175"/>
      <c r="F61" s="179"/>
    </row>
    <row r="62" spans="1:6">
      <c r="A62" s="177" t="s">
        <v>495</v>
      </c>
      <c r="B62" s="173" t="s">
        <v>13</v>
      </c>
      <c r="C62" s="174"/>
      <c r="D62" s="181"/>
      <c r="E62" s="175"/>
      <c r="F62" s="179"/>
    </row>
    <row r="63" spans="1:6">
      <c r="A63" s="177"/>
      <c r="B63" s="173"/>
      <c r="C63" s="174"/>
      <c r="D63" s="181"/>
      <c r="E63" s="175"/>
      <c r="F63" s="179"/>
    </row>
    <row r="64" spans="1:6">
      <c r="A64" s="180"/>
      <c r="B64" s="178" t="s">
        <v>446</v>
      </c>
      <c r="C64" s="178"/>
      <c r="D64" s="181"/>
      <c r="E64" s="179"/>
      <c r="F64" s="179"/>
    </row>
    <row r="65" spans="1:6">
      <c r="A65" s="180" t="s">
        <v>496</v>
      </c>
      <c r="B65" s="178" t="s">
        <v>497</v>
      </c>
      <c r="C65" s="188"/>
      <c r="D65" s="192"/>
      <c r="E65" s="188"/>
      <c r="F65" s="188"/>
    </row>
    <row r="66" spans="1:6">
      <c r="A66" s="180"/>
      <c r="B66" s="178" t="s">
        <v>498</v>
      </c>
      <c r="C66" s="178" t="s">
        <v>7</v>
      </c>
      <c r="D66" s="179">
        <v>60</v>
      </c>
      <c r="E66" s="179"/>
      <c r="F66" s="179">
        <f>D66*E66</f>
        <v>0</v>
      </c>
    </row>
    <row r="67" spans="1:6" ht="13.5" thickBot="1">
      <c r="A67" s="177"/>
      <c r="B67" s="173"/>
      <c r="C67" s="174"/>
      <c r="D67" s="181"/>
      <c r="E67" s="175"/>
      <c r="F67" s="179"/>
    </row>
    <row r="68" spans="1:6" ht="13.5" thickBot="1">
      <c r="A68" s="177"/>
      <c r="B68" s="183" t="s">
        <v>499</v>
      </c>
      <c r="C68" s="184"/>
      <c r="D68" s="191"/>
      <c r="E68" s="186"/>
      <c r="F68" s="187">
        <f>SUM(F62:F67)</f>
        <v>0</v>
      </c>
    </row>
    <row r="69" spans="1:6">
      <c r="A69" s="177"/>
      <c r="B69" s="178"/>
      <c r="C69" s="174"/>
      <c r="D69" s="181"/>
      <c r="E69" s="175"/>
      <c r="F69" s="179"/>
    </row>
    <row r="70" spans="1:6">
      <c r="A70" s="177" t="s">
        <v>500</v>
      </c>
      <c r="B70" s="173" t="s">
        <v>168</v>
      </c>
      <c r="C70" s="174"/>
      <c r="D70" s="181"/>
      <c r="E70" s="175"/>
      <c r="F70" s="179"/>
    </row>
    <row r="71" spans="1:6">
      <c r="A71" s="177"/>
      <c r="B71" s="173"/>
      <c r="C71" s="174"/>
      <c r="D71" s="181"/>
      <c r="E71" s="175"/>
      <c r="F71" s="179"/>
    </row>
    <row r="72" spans="1:6">
      <c r="A72" s="180"/>
      <c r="B72" s="178" t="s">
        <v>501</v>
      </c>
      <c r="C72" s="178"/>
      <c r="D72" s="181"/>
      <c r="E72" s="179"/>
      <c r="F72" s="179"/>
    </row>
    <row r="73" spans="1:6">
      <c r="A73" s="180" t="s">
        <v>502</v>
      </c>
      <c r="B73" s="178" t="s">
        <v>503</v>
      </c>
      <c r="C73" s="178"/>
      <c r="D73" s="181"/>
      <c r="E73" s="179"/>
      <c r="F73" s="179"/>
    </row>
    <row r="74" spans="1:6">
      <c r="A74" s="180"/>
      <c r="B74" s="178" t="s">
        <v>504</v>
      </c>
      <c r="C74" s="178"/>
      <c r="D74" s="181"/>
      <c r="E74" s="179"/>
      <c r="F74" s="179"/>
    </row>
    <row r="75" spans="1:6">
      <c r="A75" s="180"/>
      <c r="B75" s="178" t="s">
        <v>505</v>
      </c>
      <c r="C75" s="178" t="s">
        <v>2</v>
      </c>
      <c r="D75" s="179">
        <v>35</v>
      </c>
      <c r="E75" s="179"/>
      <c r="F75" s="179">
        <f>D75*E75</f>
        <v>0</v>
      </c>
    </row>
    <row r="76" spans="1:6">
      <c r="A76" s="180"/>
      <c r="B76" s="178"/>
      <c r="C76" s="178"/>
      <c r="D76" s="181"/>
      <c r="E76" s="179"/>
      <c r="F76" s="179"/>
    </row>
    <row r="77" spans="1:6">
      <c r="A77" s="180"/>
      <c r="B77" s="178" t="s">
        <v>506</v>
      </c>
      <c r="C77" s="178"/>
      <c r="D77" s="181"/>
      <c r="E77" s="179"/>
      <c r="F77" s="179"/>
    </row>
    <row r="78" spans="1:6">
      <c r="A78" s="180" t="s">
        <v>507</v>
      </c>
      <c r="B78" s="178" t="s">
        <v>508</v>
      </c>
      <c r="C78" s="178"/>
      <c r="D78" s="181"/>
      <c r="E78" s="179"/>
      <c r="F78" s="179"/>
    </row>
    <row r="79" spans="1:6">
      <c r="A79" s="180"/>
      <c r="B79" s="178" t="s">
        <v>509</v>
      </c>
      <c r="C79" s="178"/>
      <c r="D79" s="181"/>
      <c r="E79" s="179"/>
      <c r="F79" s="179"/>
    </row>
    <row r="80" spans="1:6">
      <c r="A80" s="180"/>
      <c r="B80" s="178" t="s">
        <v>510</v>
      </c>
      <c r="C80" s="178"/>
      <c r="D80" s="181"/>
      <c r="E80" s="179"/>
      <c r="F80" s="179"/>
    </row>
    <row r="81" spans="1:6">
      <c r="A81" s="180"/>
      <c r="B81" s="178" t="s">
        <v>511</v>
      </c>
      <c r="C81" s="178" t="s">
        <v>2</v>
      </c>
      <c r="D81" s="179">
        <v>620</v>
      </c>
      <c r="E81" s="179"/>
      <c r="F81" s="179">
        <f>D81*E81</f>
        <v>0</v>
      </c>
    </row>
    <row r="82" spans="1:6">
      <c r="A82" s="180"/>
      <c r="B82" s="178"/>
      <c r="C82" s="178"/>
      <c r="D82" s="181"/>
      <c r="E82" s="179"/>
      <c r="F82" s="179"/>
    </row>
    <row r="83" spans="1:6">
      <c r="A83" s="180"/>
      <c r="B83" s="178" t="s">
        <v>512</v>
      </c>
      <c r="C83" s="178"/>
      <c r="D83" s="181"/>
      <c r="E83" s="179"/>
      <c r="F83" s="179"/>
    </row>
    <row r="84" spans="1:6">
      <c r="A84" s="180" t="s">
        <v>513</v>
      </c>
      <c r="B84" s="178" t="s">
        <v>514</v>
      </c>
      <c r="C84" s="178"/>
      <c r="D84" s="181"/>
      <c r="E84" s="179"/>
      <c r="F84" s="179"/>
    </row>
    <row r="85" spans="1:6">
      <c r="A85" s="180"/>
      <c r="B85" s="178" t="s">
        <v>515</v>
      </c>
      <c r="C85" s="178"/>
      <c r="D85" s="181"/>
      <c r="E85" s="179"/>
      <c r="F85" s="179"/>
    </row>
    <row r="86" spans="1:6">
      <c r="A86" s="180"/>
      <c r="B86" s="178" t="s">
        <v>516</v>
      </c>
      <c r="C86" s="178"/>
      <c r="D86" s="181"/>
      <c r="E86" s="179"/>
      <c r="F86" s="179"/>
    </row>
    <row r="87" spans="1:6">
      <c r="A87" s="180"/>
      <c r="B87" s="178" t="s">
        <v>517</v>
      </c>
      <c r="C87" s="178"/>
      <c r="D87" s="181"/>
      <c r="E87" s="179"/>
      <c r="F87" s="179"/>
    </row>
    <row r="88" spans="1:6">
      <c r="A88" s="180"/>
      <c r="B88" s="178" t="s">
        <v>518</v>
      </c>
      <c r="C88" s="178"/>
      <c r="D88" s="181"/>
      <c r="E88" s="179"/>
      <c r="F88" s="179"/>
    </row>
    <row r="89" spans="1:6">
      <c r="A89" s="180"/>
      <c r="B89" s="178" t="s">
        <v>519</v>
      </c>
      <c r="C89" s="178"/>
      <c r="D89" s="181"/>
      <c r="E89" s="179"/>
      <c r="F89" s="179"/>
    </row>
    <row r="90" spans="1:6">
      <c r="A90" s="180"/>
      <c r="B90" s="178" t="s">
        <v>520</v>
      </c>
      <c r="C90" s="178" t="s">
        <v>58</v>
      </c>
      <c r="D90" s="179">
        <v>116</v>
      </c>
      <c r="E90" s="179"/>
      <c r="F90" s="179">
        <f>D90*E90</f>
        <v>0</v>
      </c>
    </row>
    <row r="91" spans="1:6">
      <c r="A91" s="180"/>
      <c r="B91" s="178"/>
      <c r="C91" s="178"/>
      <c r="D91" s="181"/>
      <c r="E91" s="179"/>
      <c r="F91" s="179"/>
    </row>
    <row r="92" spans="1:6">
      <c r="A92" s="180"/>
      <c r="B92" s="178" t="s">
        <v>521</v>
      </c>
      <c r="C92" s="178"/>
      <c r="D92" s="181"/>
      <c r="E92" s="179"/>
      <c r="F92" s="179"/>
    </row>
    <row r="93" spans="1:6">
      <c r="A93" s="180" t="s">
        <v>522</v>
      </c>
      <c r="B93" s="178" t="s">
        <v>523</v>
      </c>
      <c r="C93" s="178"/>
      <c r="D93" s="181"/>
      <c r="E93" s="179"/>
      <c r="F93" s="179"/>
    </row>
    <row r="94" spans="1:6">
      <c r="A94" s="180"/>
      <c r="B94" s="178" t="s">
        <v>524</v>
      </c>
      <c r="C94" s="178"/>
      <c r="D94" s="181"/>
      <c r="E94" s="179"/>
      <c r="F94" s="179"/>
    </row>
    <row r="95" spans="1:6">
      <c r="A95" s="180"/>
      <c r="B95" s="178" t="s">
        <v>525</v>
      </c>
      <c r="C95" s="178"/>
      <c r="D95" s="181"/>
      <c r="E95" s="179"/>
      <c r="F95" s="179"/>
    </row>
    <row r="96" spans="1:6">
      <c r="A96" s="180"/>
      <c r="B96" s="178" t="s">
        <v>526</v>
      </c>
      <c r="C96" s="178"/>
      <c r="D96" s="181"/>
      <c r="E96" s="179"/>
      <c r="F96" s="179"/>
    </row>
    <row r="97" spans="1:6">
      <c r="A97" s="180"/>
      <c r="B97" s="178" t="s">
        <v>527</v>
      </c>
      <c r="C97" s="178"/>
      <c r="D97" s="181"/>
      <c r="E97" s="179"/>
      <c r="F97" s="179"/>
    </row>
    <row r="98" spans="1:6">
      <c r="A98" s="180"/>
      <c r="B98" s="178" t="s">
        <v>528</v>
      </c>
      <c r="C98" s="178" t="s">
        <v>7</v>
      </c>
      <c r="D98" s="179">
        <v>30</v>
      </c>
      <c r="E98" s="179"/>
      <c r="F98" s="179">
        <f>D98*E98</f>
        <v>0</v>
      </c>
    </row>
    <row r="99" spans="1:6">
      <c r="A99" s="180"/>
      <c r="B99" s="178"/>
      <c r="C99" s="178"/>
      <c r="D99" s="181"/>
      <c r="E99" s="179"/>
      <c r="F99" s="179"/>
    </row>
    <row r="100" spans="1:6">
      <c r="A100" s="180"/>
      <c r="B100" s="178" t="s">
        <v>529</v>
      </c>
      <c r="C100" s="178"/>
      <c r="D100" s="181"/>
      <c r="E100" s="179"/>
      <c r="F100" s="179"/>
    </row>
    <row r="101" spans="1:6">
      <c r="A101" s="180" t="s">
        <v>530</v>
      </c>
      <c r="B101" s="178" t="s">
        <v>531</v>
      </c>
      <c r="C101" s="178"/>
      <c r="D101" s="181"/>
      <c r="E101" s="179"/>
      <c r="F101" s="179"/>
    </row>
    <row r="102" spans="1:6">
      <c r="A102" s="180"/>
      <c r="B102" s="178" t="s">
        <v>532</v>
      </c>
      <c r="C102" s="178" t="s">
        <v>5</v>
      </c>
      <c r="D102" s="179">
        <v>290</v>
      </c>
      <c r="E102" s="179"/>
      <c r="F102" s="179">
        <f>D102*E102</f>
        <v>0</v>
      </c>
    </row>
    <row r="103" spans="1:6">
      <c r="A103" s="180"/>
      <c r="B103" s="178" t="s">
        <v>533</v>
      </c>
      <c r="C103" s="178"/>
      <c r="D103" s="179"/>
      <c r="E103" s="179"/>
      <c r="F103" s="179"/>
    </row>
    <row r="104" spans="1:6">
      <c r="A104" s="180"/>
      <c r="B104" s="178"/>
      <c r="C104" s="178"/>
      <c r="D104" s="181"/>
      <c r="E104" s="179"/>
      <c r="F104" s="179"/>
    </row>
    <row r="105" spans="1:6">
      <c r="A105" s="180"/>
      <c r="B105" s="178" t="s">
        <v>534</v>
      </c>
      <c r="C105" s="178"/>
      <c r="D105" s="181"/>
      <c r="E105" s="179"/>
      <c r="F105" s="179"/>
    </row>
    <row r="106" spans="1:6">
      <c r="A106" s="180" t="s">
        <v>535</v>
      </c>
      <c r="B106" s="178" t="s">
        <v>536</v>
      </c>
      <c r="C106" s="178"/>
      <c r="D106" s="181"/>
      <c r="E106" s="179"/>
      <c r="F106" s="179"/>
    </row>
    <row r="107" spans="1:6">
      <c r="A107" s="180"/>
      <c r="B107" s="178" t="s">
        <v>537</v>
      </c>
      <c r="C107" s="178"/>
      <c r="D107" s="181"/>
      <c r="E107" s="179"/>
      <c r="F107" s="179"/>
    </row>
    <row r="108" spans="1:6">
      <c r="A108" s="180"/>
      <c r="B108" s="178" t="s">
        <v>538</v>
      </c>
      <c r="C108" s="178" t="s">
        <v>58</v>
      </c>
      <c r="D108" s="179">
        <v>346</v>
      </c>
      <c r="E108" s="179"/>
      <c r="F108" s="179">
        <f>D108*E108</f>
        <v>0</v>
      </c>
    </row>
    <row r="109" spans="1:6">
      <c r="A109" s="180"/>
      <c r="B109" s="178"/>
      <c r="C109" s="178"/>
      <c r="D109" s="181"/>
      <c r="E109" s="179"/>
      <c r="F109" s="179"/>
    </row>
    <row r="110" spans="1:6">
      <c r="A110" s="180"/>
      <c r="B110" s="178" t="s">
        <v>539</v>
      </c>
      <c r="C110" s="178"/>
      <c r="D110" s="181"/>
      <c r="E110" s="179"/>
      <c r="F110" s="179"/>
    </row>
    <row r="111" spans="1:6">
      <c r="A111" s="180" t="s">
        <v>540</v>
      </c>
      <c r="B111" s="178" t="s">
        <v>541</v>
      </c>
      <c r="C111" s="178"/>
      <c r="D111" s="181"/>
      <c r="E111" s="179"/>
      <c r="F111" s="179"/>
    </row>
    <row r="112" spans="1:6">
      <c r="A112" s="180"/>
      <c r="B112" s="178" t="s">
        <v>542</v>
      </c>
      <c r="C112" s="178"/>
      <c r="D112" s="181"/>
      <c r="E112" s="179"/>
      <c r="F112" s="179"/>
    </row>
    <row r="113" spans="1:6">
      <c r="A113" s="180"/>
      <c r="B113" s="178" t="s">
        <v>543</v>
      </c>
      <c r="C113" s="178"/>
      <c r="D113" s="181"/>
      <c r="E113" s="179"/>
      <c r="F113" s="179"/>
    </row>
    <row r="114" spans="1:6">
      <c r="A114" s="180"/>
      <c r="B114" s="178" t="s">
        <v>544</v>
      </c>
      <c r="C114" s="178" t="s">
        <v>58</v>
      </c>
      <c r="D114" s="179">
        <v>110</v>
      </c>
      <c r="E114" s="179"/>
      <c r="F114" s="179">
        <f>D114*E114</f>
        <v>0</v>
      </c>
    </row>
    <row r="115" spans="1:6" ht="13.5" thickBot="1">
      <c r="A115" s="180"/>
      <c r="B115" s="178"/>
      <c r="C115" s="178"/>
      <c r="D115" s="181"/>
      <c r="E115" s="179"/>
      <c r="F115" s="179"/>
    </row>
    <row r="116" spans="1:6" ht="13.5" thickBot="1">
      <c r="A116" s="177"/>
      <c r="B116" s="183" t="s">
        <v>545</v>
      </c>
      <c r="C116" s="184"/>
      <c r="D116" s="191"/>
      <c r="E116" s="186"/>
      <c r="F116" s="187">
        <f>SUM(F70:F115)</f>
        <v>0</v>
      </c>
    </row>
    <row r="117" spans="1:6">
      <c r="A117" s="177"/>
      <c r="B117" s="178"/>
      <c r="C117" s="174"/>
      <c r="D117" s="181"/>
      <c r="E117" s="175"/>
      <c r="F117" s="179"/>
    </row>
    <row r="118" spans="1:6">
      <c r="A118" s="177"/>
      <c r="B118" s="178"/>
      <c r="C118" s="174"/>
      <c r="D118" s="181"/>
      <c r="E118" s="175"/>
      <c r="F118" s="179"/>
    </row>
    <row r="119" spans="1:6">
      <c r="A119" s="177"/>
      <c r="B119" s="178"/>
      <c r="C119" s="174"/>
      <c r="D119" s="181"/>
      <c r="E119" s="175"/>
      <c r="F119" s="179"/>
    </row>
    <row r="120" spans="1:6">
      <c r="A120" s="177"/>
      <c r="B120" s="173"/>
      <c r="C120" s="174"/>
      <c r="D120" s="181"/>
      <c r="E120" s="175"/>
      <c r="F120" s="175"/>
    </row>
    <row r="121" spans="1:6">
      <c r="A121" s="177"/>
      <c r="B121" s="173" t="s">
        <v>17</v>
      </c>
      <c r="C121" s="174"/>
      <c r="D121" s="181"/>
      <c r="E121" s="175"/>
      <c r="F121" s="175"/>
    </row>
    <row r="122" spans="1:6">
      <c r="A122" s="177"/>
      <c r="B122" s="173"/>
      <c r="C122" s="174"/>
      <c r="D122" s="181"/>
      <c r="E122" s="175"/>
      <c r="F122" s="175"/>
    </row>
    <row r="123" spans="1:6">
      <c r="A123" s="189" t="str">
        <f>A14</f>
        <v>1.00</v>
      </c>
      <c r="B123" s="190" t="str">
        <f>B14</f>
        <v>PREDDELA</v>
      </c>
      <c r="C123" s="174"/>
      <c r="D123" s="181"/>
      <c r="E123" s="175"/>
      <c r="F123" s="179">
        <f>F42</f>
        <v>0</v>
      </c>
    </row>
    <row r="124" spans="1:6">
      <c r="A124" s="189" t="str">
        <f>A44</f>
        <v>2.00</v>
      </c>
      <c r="B124" s="190" t="str">
        <f>B44</f>
        <v>ZEMELJSKA DELA IN TEMELJENJE</v>
      </c>
      <c r="C124" s="174"/>
      <c r="D124" s="181"/>
      <c r="E124" s="175"/>
      <c r="F124" s="179">
        <f>F60</f>
        <v>0</v>
      </c>
    </row>
    <row r="125" spans="1:6">
      <c r="A125" s="189" t="str">
        <f>A62</f>
        <v>3.00</v>
      </c>
      <c r="B125" s="190" t="str">
        <f>B62</f>
        <v>ODVODNJAVANJE</v>
      </c>
      <c r="C125" s="174"/>
      <c r="D125" s="181"/>
      <c r="E125" s="175"/>
      <c r="F125" s="179">
        <f>F68</f>
        <v>0</v>
      </c>
    </row>
    <row r="126" spans="1:6">
      <c r="A126" s="189" t="str">
        <f>A70</f>
        <v>4.00</v>
      </c>
      <c r="B126" s="190" t="str">
        <f>B70</f>
        <v>GRADBENA IN OBRTNIŠKA DELA</v>
      </c>
      <c r="C126" s="174"/>
      <c r="D126" s="181"/>
      <c r="E126" s="175"/>
      <c r="F126" s="179">
        <f>F116</f>
        <v>0</v>
      </c>
    </row>
    <row r="127" spans="1:6" ht="13.5" thickBot="1">
      <c r="A127" s="189"/>
      <c r="B127" s="190"/>
      <c r="C127" s="174"/>
      <c r="D127" s="181"/>
      <c r="E127" s="175"/>
      <c r="F127" s="179"/>
    </row>
    <row r="128" spans="1:6" ht="13.5" thickBot="1">
      <c r="A128" s="177"/>
      <c r="B128" s="183" t="s">
        <v>458</v>
      </c>
      <c r="C128" s="184"/>
      <c r="D128" s="191"/>
      <c r="E128" s="186"/>
      <c r="F128" s="187">
        <f>SUM(F121:F127)</f>
        <v>0</v>
      </c>
    </row>
    <row r="129" spans="1:6" ht="13.5" thickBot="1">
      <c r="A129" s="177"/>
      <c r="B129" s="178" t="s">
        <v>459</v>
      </c>
      <c r="C129" s="174"/>
      <c r="D129" s="181"/>
      <c r="E129" s="175"/>
      <c r="F129" s="179">
        <f>F128*0.22</f>
        <v>0</v>
      </c>
    </row>
    <row r="130" spans="1:6" ht="13.5" thickBot="1">
      <c r="A130" s="177"/>
      <c r="B130" s="183" t="s">
        <v>460</v>
      </c>
      <c r="C130" s="184"/>
      <c r="D130" s="191"/>
      <c r="E130" s="186"/>
      <c r="F130" s="187">
        <f>SUM(F128:F129)</f>
        <v>0</v>
      </c>
    </row>
  </sheetData>
  <pageMargins left="0.7" right="0.7" top="0.75" bottom="0.75" header="0.3" footer="0.3"/>
  <pageSetup paperSize="9" scale="98" orientation="portrait" r:id="rId1"/>
  <rowBreaks count="2" manualBreakCount="2">
    <brk id="60" max="16383" man="1"/>
    <brk id="1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125"/>
  <sheetViews>
    <sheetView view="pageBreakPreview" zoomScaleNormal="100" zoomScaleSheetLayoutView="100" workbookViewId="0">
      <selection activeCell="F72" sqref="F72"/>
    </sheetView>
  </sheetViews>
  <sheetFormatPr defaultRowHeight="12.75"/>
  <cols>
    <col min="1" max="1" width="7.42578125" customWidth="1"/>
    <col min="2" max="2" width="36.28515625" customWidth="1"/>
    <col min="5" max="5" width="11.85546875" customWidth="1"/>
    <col min="6" max="6" width="13.7109375" customWidth="1"/>
  </cols>
  <sheetData>
    <row r="1" spans="1:6" ht="55.5" customHeight="1">
      <c r="A1" s="229"/>
      <c r="B1" s="380" t="s">
        <v>1098</v>
      </c>
      <c r="C1" s="231"/>
      <c r="D1" s="231"/>
      <c r="E1" s="231"/>
      <c r="F1" s="231"/>
    </row>
    <row r="2" spans="1:6" ht="15" customHeight="1">
      <c r="A2" s="229"/>
      <c r="B2" s="230"/>
      <c r="C2" s="231"/>
      <c r="D2" s="231"/>
      <c r="E2" s="231"/>
      <c r="F2" s="231"/>
    </row>
    <row r="3" spans="1:6" ht="25.5">
      <c r="A3" s="64"/>
      <c r="B3" s="380" t="s">
        <v>1011</v>
      </c>
      <c r="C3" s="232"/>
      <c r="D3" s="232"/>
      <c r="E3" s="232"/>
      <c r="F3" s="232"/>
    </row>
    <row r="4" spans="1:6">
      <c r="A4" s="64"/>
      <c r="B4" s="230"/>
      <c r="C4" s="232"/>
      <c r="D4" s="232"/>
      <c r="E4" s="232"/>
      <c r="F4" s="232"/>
    </row>
    <row r="5" spans="1:6">
      <c r="A5" s="64"/>
      <c r="B5" s="94"/>
      <c r="C5" s="232"/>
      <c r="D5" s="232"/>
      <c r="E5" s="232"/>
      <c r="F5" s="232"/>
    </row>
    <row r="6" spans="1:6">
      <c r="A6" s="229" t="s">
        <v>444</v>
      </c>
      <c r="B6" s="230" t="s">
        <v>466</v>
      </c>
      <c r="C6" s="231"/>
      <c r="D6" s="231"/>
      <c r="E6" s="231"/>
      <c r="F6" s="231"/>
    </row>
    <row r="7" spans="1:6">
      <c r="A7" s="64"/>
      <c r="B7" s="94"/>
      <c r="C7" s="232"/>
      <c r="D7" s="232"/>
      <c r="E7" s="232"/>
      <c r="F7" s="232"/>
    </row>
    <row r="8" spans="1:6">
      <c r="A8" s="64"/>
      <c r="B8" s="94" t="s">
        <v>32</v>
      </c>
      <c r="C8" s="232"/>
      <c r="D8" s="232"/>
      <c r="E8" s="232"/>
      <c r="F8" s="232"/>
    </row>
    <row r="9" spans="1:6">
      <c r="A9" s="64" t="s">
        <v>447</v>
      </c>
      <c r="B9" s="94" t="s">
        <v>467</v>
      </c>
      <c r="C9" s="232"/>
      <c r="D9" s="232"/>
      <c r="E9" s="232"/>
      <c r="F9" s="232"/>
    </row>
    <row r="10" spans="1:6">
      <c r="A10" s="64"/>
      <c r="B10" s="94" t="s">
        <v>468</v>
      </c>
      <c r="C10" s="232" t="s">
        <v>7</v>
      </c>
      <c r="D10" s="232">
        <v>15</v>
      </c>
      <c r="E10" s="232"/>
      <c r="F10" s="232">
        <f>D10*E10</f>
        <v>0</v>
      </c>
    </row>
    <row r="11" spans="1:6">
      <c r="A11" s="64"/>
      <c r="B11" s="94"/>
      <c r="C11" s="232"/>
      <c r="D11" s="232"/>
      <c r="E11" s="232"/>
      <c r="F11" s="232"/>
    </row>
    <row r="12" spans="1:6">
      <c r="A12" s="64"/>
      <c r="B12" s="94" t="s">
        <v>329</v>
      </c>
      <c r="C12" s="232"/>
      <c r="D12" s="232"/>
      <c r="E12" s="232"/>
      <c r="F12" s="232"/>
    </row>
    <row r="13" spans="1:6">
      <c r="A13" s="64" t="s">
        <v>448</v>
      </c>
      <c r="B13" s="94" t="s">
        <v>469</v>
      </c>
      <c r="C13" s="232"/>
      <c r="D13" s="232"/>
      <c r="E13" s="232"/>
      <c r="F13" s="232"/>
    </row>
    <row r="14" spans="1:6">
      <c r="A14" s="64"/>
      <c r="B14" s="94" t="s">
        <v>1012</v>
      </c>
      <c r="C14" s="232"/>
      <c r="D14" s="232"/>
      <c r="E14" s="232"/>
      <c r="F14" s="232"/>
    </row>
    <row r="15" spans="1:6">
      <c r="A15" s="64"/>
      <c r="B15" s="94" t="s">
        <v>1013</v>
      </c>
      <c r="C15" s="232" t="s">
        <v>7</v>
      </c>
      <c r="D15" s="232">
        <v>1</v>
      </c>
      <c r="E15" s="232"/>
      <c r="F15" s="232">
        <f>D15*E15</f>
        <v>0</v>
      </c>
    </row>
    <row r="16" spans="1:6">
      <c r="A16" s="64"/>
      <c r="B16" s="94"/>
      <c r="C16" s="232"/>
      <c r="D16" s="232"/>
      <c r="E16" s="232"/>
      <c r="F16" s="232"/>
    </row>
    <row r="17" spans="1:6">
      <c r="A17" s="64"/>
      <c r="B17" s="94" t="s">
        <v>472</v>
      </c>
      <c r="C17" s="232"/>
      <c r="D17" s="232"/>
      <c r="E17" s="232"/>
      <c r="F17" s="232"/>
    </row>
    <row r="18" spans="1:6">
      <c r="A18" s="64" t="s">
        <v>449</v>
      </c>
      <c r="B18" s="94" t="s">
        <v>473</v>
      </c>
      <c r="C18" s="232"/>
      <c r="D18" s="232"/>
      <c r="E18" s="232"/>
      <c r="F18" s="232"/>
    </row>
    <row r="19" spans="1:6">
      <c r="A19" s="64"/>
      <c r="B19" s="94" t="s">
        <v>474</v>
      </c>
      <c r="C19" s="232"/>
      <c r="D19" s="232"/>
      <c r="E19" s="232"/>
      <c r="F19" s="232"/>
    </row>
    <row r="20" spans="1:6">
      <c r="A20" s="64"/>
      <c r="B20" s="94" t="s">
        <v>475</v>
      </c>
      <c r="C20" s="232"/>
      <c r="D20" s="232"/>
      <c r="E20" s="232"/>
      <c r="F20" s="232"/>
    </row>
    <row r="21" spans="1:6" ht="25.5">
      <c r="A21" s="64"/>
      <c r="B21" s="94" t="s">
        <v>1014</v>
      </c>
      <c r="C21" s="232" t="s">
        <v>5</v>
      </c>
      <c r="D21" s="232">
        <v>100</v>
      </c>
      <c r="E21" s="232"/>
      <c r="F21" s="232">
        <f>D21*E21</f>
        <v>0</v>
      </c>
    </row>
    <row r="22" spans="1:6">
      <c r="A22" s="64"/>
      <c r="B22" s="94"/>
      <c r="C22" s="232"/>
      <c r="D22" s="232"/>
      <c r="E22" s="232"/>
      <c r="F22" s="232"/>
    </row>
    <row r="23" spans="1:6">
      <c r="A23" s="233"/>
      <c r="B23" s="234" t="s">
        <v>484</v>
      </c>
      <c r="C23" s="235" t="s">
        <v>326</v>
      </c>
      <c r="D23" s="235" t="s">
        <v>326</v>
      </c>
      <c r="E23" s="235"/>
      <c r="F23" s="235">
        <f>SUM(F8:F22)</f>
        <v>0</v>
      </c>
    </row>
    <row r="24" spans="1:6">
      <c r="A24" s="229"/>
      <c r="B24" s="230"/>
      <c r="C24" s="231"/>
      <c r="D24" s="231"/>
      <c r="E24" s="231"/>
      <c r="F24" s="231"/>
    </row>
    <row r="25" spans="1:6">
      <c r="A25" s="229" t="s">
        <v>452</v>
      </c>
      <c r="B25" s="230" t="s">
        <v>485</v>
      </c>
      <c r="C25" s="231"/>
      <c r="D25" s="231"/>
      <c r="E25" s="231"/>
      <c r="F25" s="231"/>
    </row>
    <row r="26" spans="1:6">
      <c r="A26" s="64"/>
      <c r="B26" s="94"/>
      <c r="C26" s="232"/>
      <c r="D26" s="232"/>
      <c r="E26" s="232"/>
      <c r="F26" s="232"/>
    </row>
    <row r="27" spans="1:6">
      <c r="A27" s="64"/>
      <c r="B27" s="94" t="s">
        <v>1015</v>
      </c>
      <c r="C27" s="232"/>
      <c r="D27" s="232"/>
      <c r="E27" s="232"/>
      <c r="F27" s="232"/>
    </row>
    <row r="28" spans="1:6">
      <c r="A28" s="64" t="s">
        <v>454</v>
      </c>
      <c r="B28" s="94" t="s">
        <v>487</v>
      </c>
      <c r="C28" s="232"/>
      <c r="D28" s="232"/>
      <c r="E28" s="232"/>
      <c r="F28" s="232"/>
    </row>
    <row r="29" spans="1:6">
      <c r="A29" s="64"/>
      <c r="B29" s="94" t="s">
        <v>1016</v>
      </c>
      <c r="C29" s="232"/>
      <c r="D29" s="232"/>
      <c r="E29" s="232"/>
      <c r="F29" s="232"/>
    </row>
    <row r="30" spans="1:6">
      <c r="A30" s="64"/>
      <c r="B30" s="94" t="s">
        <v>1017</v>
      </c>
      <c r="C30" s="232"/>
      <c r="D30" s="232"/>
      <c r="E30" s="232"/>
      <c r="F30" s="232"/>
    </row>
    <row r="31" spans="1:6">
      <c r="A31" s="64"/>
      <c r="B31" s="94" t="s">
        <v>1018</v>
      </c>
      <c r="C31" s="232"/>
      <c r="D31" s="232"/>
      <c r="E31" s="232"/>
      <c r="F31" s="232"/>
    </row>
    <row r="32" spans="1:6">
      <c r="A32" s="64"/>
      <c r="B32" s="94" t="s">
        <v>1019</v>
      </c>
      <c r="C32" s="232"/>
      <c r="D32" s="232"/>
      <c r="E32" s="232"/>
      <c r="F32" s="232"/>
    </row>
    <row r="33" spans="1:6" ht="25.5">
      <c r="A33" s="64"/>
      <c r="B33" s="94" t="s">
        <v>1020</v>
      </c>
      <c r="C33" s="232"/>
      <c r="D33" s="232"/>
      <c r="E33" s="232"/>
      <c r="F33" s="232"/>
    </row>
    <row r="34" spans="1:6">
      <c r="A34" s="64"/>
      <c r="B34" s="94" t="s">
        <v>1021</v>
      </c>
      <c r="C34" s="232"/>
      <c r="D34" s="232"/>
      <c r="E34" s="232"/>
      <c r="F34" s="232"/>
    </row>
    <row r="35" spans="1:6">
      <c r="A35" s="64"/>
      <c r="B35" s="94"/>
      <c r="C35" s="232" t="s">
        <v>2</v>
      </c>
      <c r="D35" s="232">
        <v>255</v>
      </c>
      <c r="E35" s="232"/>
      <c r="F35" s="232">
        <f>D35*E35</f>
        <v>0</v>
      </c>
    </row>
    <row r="36" spans="1:6">
      <c r="A36" s="64"/>
      <c r="B36" s="94"/>
      <c r="C36" s="232"/>
      <c r="D36" s="232"/>
      <c r="E36" s="232"/>
      <c r="F36" s="232"/>
    </row>
    <row r="37" spans="1:6">
      <c r="A37" s="64"/>
      <c r="B37" s="94" t="s">
        <v>242</v>
      </c>
      <c r="C37" s="232"/>
      <c r="D37" s="232"/>
      <c r="E37" s="232"/>
      <c r="F37" s="232"/>
    </row>
    <row r="38" spans="1:6" ht="25.5">
      <c r="A38" s="64" t="s">
        <v>455</v>
      </c>
      <c r="B38" s="94" t="s">
        <v>1022</v>
      </c>
      <c r="C38" s="232"/>
      <c r="D38" s="232"/>
      <c r="E38" s="232"/>
      <c r="F38" s="232"/>
    </row>
    <row r="39" spans="1:6">
      <c r="A39" s="64"/>
      <c r="B39" s="94"/>
      <c r="C39" s="232" t="s">
        <v>5</v>
      </c>
      <c r="D39" s="232">
        <v>73.5</v>
      </c>
      <c r="E39" s="232"/>
      <c r="F39" s="232">
        <f>D39*E39</f>
        <v>0</v>
      </c>
    </row>
    <row r="40" spans="1:6">
      <c r="A40" s="64"/>
      <c r="B40" s="94"/>
      <c r="C40" s="232"/>
      <c r="D40" s="232"/>
      <c r="E40" s="232"/>
      <c r="F40" s="232"/>
    </row>
    <row r="41" spans="1:6">
      <c r="A41" s="64"/>
      <c r="B41" s="94" t="s">
        <v>446</v>
      </c>
      <c r="C41" s="232"/>
      <c r="D41" s="232"/>
      <c r="E41" s="232"/>
      <c r="F41" s="232"/>
    </row>
    <row r="42" spans="1:6">
      <c r="A42" s="64" t="s">
        <v>456</v>
      </c>
      <c r="B42" s="94" t="s">
        <v>1023</v>
      </c>
      <c r="C42" s="232"/>
      <c r="D42" s="232"/>
      <c r="E42" s="232"/>
      <c r="F42" s="232"/>
    </row>
    <row r="43" spans="1:6">
      <c r="A43" s="64"/>
      <c r="B43" s="94" t="s">
        <v>1024</v>
      </c>
      <c r="C43" s="232" t="s">
        <v>3</v>
      </c>
      <c r="D43" s="232">
        <v>50</v>
      </c>
      <c r="E43" s="232"/>
      <c r="F43" s="232">
        <f>D43*E43</f>
        <v>0</v>
      </c>
    </row>
    <row r="44" spans="1:6">
      <c r="A44" s="64"/>
      <c r="B44" s="94"/>
      <c r="C44" s="232"/>
      <c r="D44" s="232"/>
      <c r="E44" s="232"/>
      <c r="F44" s="232"/>
    </row>
    <row r="45" spans="1:6">
      <c r="A45" s="64"/>
      <c r="B45" s="94" t="s">
        <v>1025</v>
      </c>
      <c r="C45" s="232"/>
      <c r="D45" s="232"/>
      <c r="E45" s="232"/>
      <c r="F45" s="232"/>
    </row>
    <row r="46" spans="1:6">
      <c r="A46" s="64" t="s">
        <v>794</v>
      </c>
      <c r="B46" s="94" t="s">
        <v>1026</v>
      </c>
      <c r="C46" s="232"/>
      <c r="D46" s="232"/>
      <c r="E46" s="232"/>
      <c r="F46" s="232"/>
    </row>
    <row r="47" spans="1:6">
      <c r="A47" s="64"/>
      <c r="B47" s="94" t="s">
        <v>1027</v>
      </c>
      <c r="C47" s="232"/>
      <c r="D47" s="232"/>
      <c r="E47" s="232"/>
      <c r="F47" s="232"/>
    </row>
    <row r="48" spans="1:6" ht="25.5">
      <c r="A48" s="64"/>
      <c r="B48" s="94" t="s">
        <v>1028</v>
      </c>
      <c r="C48" s="232" t="s">
        <v>4</v>
      </c>
      <c r="D48" s="232">
        <v>40</v>
      </c>
      <c r="E48" s="232"/>
      <c r="F48" s="232">
        <f>D48*E48</f>
        <v>0</v>
      </c>
    </row>
    <row r="49" spans="1:6">
      <c r="A49" s="64"/>
      <c r="B49" s="94"/>
      <c r="C49" s="232"/>
      <c r="D49" s="232"/>
      <c r="E49" s="232"/>
      <c r="F49" s="232"/>
    </row>
    <row r="50" spans="1:6">
      <c r="A50" s="64"/>
      <c r="B50" s="94" t="s">
        <v>446</v>
      </c>
      <c r="C50" s="232"/>
      <c r="D50" s="232"/>
      <c r="E50" s="232"/>
      <c r="F50" s="232"/>
    </row>
    <row r="51" spans="1:6" ht="25.5">
      <c r="A51" s="64" t="s">
        <v>800</v>
      </c>
      <c r="B51" s="94" t="s">
        <v>1029</v>
      </c>
      <c r="C51" s="232"/>
      <c r="D51" s="232"/>
      <c r="E51" s="232"/>
      <c r="F51" s="232"/>
    </row>
    <row r="52" spans="1:6">
      <c r="A52" s="64"/>
      <c r="B52" s="94" t="s">
        <v>1030</v>
      </c>
      <c r="C52" s="232"/>
      <c r="D52" s="232"/>
      <c r="E52" s="232"/>
      <c r="F52" s="232"/>
    </row>
    <row r="53" spans="1:6">
      <c r="A53" s="64"/>
      <c r="B53" s="94" t="s">
        <v>1031</v>
      </c>
      <c r="C53" s="232"/>
      <c r="D53" s="232"/>
      <c r="E53" s="232"/>
      <c r="F53" s="232"/>
    </row>
    <row r="54" spans="1:6">
      <c r="A54" s="64"/>
      <c r="B54" s="94" t="s">
        <v>1032</v>
      </c>
      <c r="C54" s="232"/>
      <c r="D54" s="232"/>
      <c r="E54" s="232"/>
      <c r="F54" s="232"/>
    </row>
    <row r="55" spans="1:6" ht="25.5">
      <c r="A55" s="64"/>
      <c r="B55" s="94" t="s">
        <v>1033</v>
      </c>
      <c r="C55" s="232"/>
      <c r="D55" s="232"/>
      <c r="E55" s="232"/>
      <c r="F55" s="232"/>
    </row>
    <row r="56" spans="1:6">
      <c r="A56" s="64"/>
      <c r="B56" s="94"/>
      <c r="C56" s="232" t="s">
        <v>5</v>
      </c>
      <c r="D56" s="232">
        <v>240</v>
      </c>
      <c r="E56" s="232"/>
      <c r="F56" s="232">
        <f>D56*E56</f>
        <v>0</v>
      </c>
    </row>
    <row r="57" spans="1:6">
      <c r="A57" s="64"/>
      <c r="B57" s="94"/>
      <c r="C57" s="232"/>
      <c r="D57" s="232"/>
      <c r="E57" s="232"/>
      <c r="F57" s="232"/>
    </row>
    <row r="58" spans="1:6">
      <c r="A58" s="64" t="s">
        <v>804</v>
      </c>
      <c r="B58" s="41">
        <v>0</v>
      </c>
      <c r="C58" s="232"/>
      <c r="D58" s="232"/>
      <c r="E58" s="232"/>
      <c r="F58" s="232"/>
    </row>
    <row r="59" spans="1:6">
      <c r="A59" s="64"/>
      <c r="B59" s="94" t="s">
        <v>1034</v>
      </c>
      <c r="C59" s="232"/>
      <c r="D59" s="232"/>
      <c r="E59" s="232"/>
      <c r="F59" s="232"/>
    </row>
    <row r="60" spans="1:6">
      <c r="A60" s="64"/>
      <c r="B60" s="94" t="s">
        <v>1035</v>
      </c>
      <c r="C60" s="232"/>
      <c r="D60" s="232"/>
      <c r="E60" s="232"/>
      <c r="F60" s="232"/>
    </row>
    <row r="61" spans="1:6">
      <c r="A61" s="64"/>
      <c r="B61" s="94"/>
      <c r="C61" s="232" t="s">
        <v>2</v>
      </c>
      <c r="D61" s="232">
        <v>66.12</v>
      </c>
      <c r="E61" s="232"/>
      <c r="F61" s="232">
        <f>D61*E61</f>
        <v>0</v>
      </c>
    </row>
    <row r="62" spans="1:6">
      <c r="A62" s="64"/>
      <c r="B62" s="94"/>
      <c r="C62" s="232"/>
      <c r="D62" s="232"/>
      <c r="E62" s="232"/>
      <c r="F62" s="232"/>
    </row>
    <row r="63" spans="1:6">
      <c r="A63" s="64" t="s">
        <v>808</v>
      </c>
      <c r="B63" s="94" t="s">
        <v>1036</v>
      </c>
      <c r="C63" s="232"/>
      <c r="D63" s="232"/>
      <c r="E63" s="232"/>
      <c r="F63" s="232"/>
    </row>
    <row r="64" spans="1:6" ht="25.5">
      <c r="A64" s="64"/>
      <c r="B64" s="94" t="s">
        <v>1037</v>
      </c>
      <c r="C64" s="232"/>
      <c r="D64" s="232"/>
      <c r="E64" s="232"/>
      <c r="F64" s="232"/>
    </row>
    <row r="65" spans="1:6" ht="25.5">
      <c r="A65" s="64"/>
      <c r="B65" s="94" t="s">
        <v>1038</v>
      </c>
      <c r="C65" s="232"/>
      <c r="D65" s="232"/>
      <c r="E65" s="232"/>
      <c r="F65" s="232"/>
    </row>
    <row r="66" spans="1:6">
      <c r="A66" s="64"/>
      <c r="B66" s="94"/>
      <c r="C66" s="232" t="s">
        <v>2</v>
      </c>
      <c r="D66" s="232">
        <v>30</v>
      </c>
      <c r="E66" s="232"/>
      <c r="F66" s="232">
        <f>D66*E66</f>
        <v>0</v>
      </c>
    </row>
    <row r="67" spans="1:6">
      <c r="A67" s="64"/>
      <c r="B67" s="94"/>
      <c r="C67" s="232"/>
      <c r="D67" s="232"/>
      <c r="E67" s="232"/>
      <c r="F67" s="232"/>
    </row>
    <row r="68" spans="1:6">
      <c r="A68" s="64" t="s">
        <v>809</v>
      </c>
      <c r="B68" s="94" t="s">
        <v>501</v>
      </c>
      <c r="C68" s="232"/>
      <c r="D68" s="232"/>
      <c r="E68" s="232"/>
      <c r="F68" s="232"/>
    </row>
    <row r="69" spans="1:6">
      <c r="A69" s="64"/>
      <c r="B69" s="94" t="s">
        <v>1039</v>
      </c>
      <c r="C69" s="232"/>
      <c r="D69" s="232"/>
      <c r="E69" s="232"/>
      <c r="F69" s="232"/>
    </row>
    <row r="70" spans="1:6">
      <c r="A70" s="64"/>
      <c r="B70" s="94"/>
      <c r="C70" s="232" t="s">
        <v>2</v>
      </c>
      <c r="D70" s="232">
        <v>11</v>
      </c>
      <c r="E70" s="232"/>
      <c r="F70" s="232">
        <f>D70*E70</f>
        <v>0</v>
      </c>
    </row>
    <row r="71" spans="1:6">
      <c r="A71" s="64"/>
      <c r="B71" s="94"/>
      <c r="C71" s="232"/>
      <c r="D71" s="232"/>
      <c r="E71" s="232"/>
      <c r="F71" s="232"/>
    </row>
    <row r="72" spans="1:6" ht="25.5">
      <c r="A72" s="233"/>
      <c r="B72" s="234" t="s">
        <v>494</v>
      </c>
      <c r="C72" s="235" t="s">
        <v>326</v>
      </c>
      <c r="D72" s="235" t="s">
        <v>326</v>
      </c>
      <c r="E72" s="235"/>
      <c r="F72" s="235">
        <f>SUM(F27:F71)</f>
        <v>0</v>
      </c>
    </row>
    <row r="73" spans="1:6">
      <c r="A73" s="64"/>
      <c r="B73" s="94"/>
      <c r="C73" s="232"/>
      <c r="D73" s="232"/>
      <c r="E73" s="232"/>
      <c r="F73" s="232"/>
    </row>
    <row r="74" spans="1:6">
      <c r="A74" s="64"/>
      <c r="B74" s="94"/>
      <c r="C74" s="232"/>
      <c r="D74" s="232"/>
      <c r="E74" s="232"/>
      <c r="F74" s="232"/>
    </row>
    <row r="75" spans="1:6">
      <c r="A75" s="229" t="s">
        <v>495</v>
      </c>
      <c r="B75" s="230" t="s">
        <v>1040</v>
      </c>
      <c r="C75" s="231"/>
      <c r="D75" s="231"/>
      <c r="E75" s="231"/>
      <c r="F75" s="231"/>
    </row>
    <row r="76" spans="1:6">
      <c r="A76" s="64"/>
      <c r="B76" s="94"/>
      <c r="C76" s="232"/>
      <c r="D76" s="232"/>
      <c r="E76" s="232"/>
      <c r="F76" s="232"/>
    </row>
    <row r="77" spans="1:6">
      <c r="A77" s="64"/>
      <c r="B77" s="94" t="s">
        <v>446</v>
      </c>
      <c r="C77" s="232"/>
      <c r="D77" s="232"/>
      <c r="E77" s="232"/>
      <c r="F77" s="232"/>
    </row>
    <row r="78" spans="1:6" ht="38.25">
      <c r="A78" s="64" t="s">
        <v>496</v>
      </c>
      <c r="B78" s="94" t="s">
        <v>1041</v>
      </c>
      <c r="C78" s="232"/>
      <c r="D78" s="232"/>
      <c r="E78" s="232"/>
      <c r="F78" s="232"/>
    </row>
    <row r="79" spans="1:6">
      <c r="A79" s="64"/>
      <c r="B79" s="94"/>
      <c r="C79" s="232" t="s">
        <v>4</v>
      </c>
      <c r="D79" s="232">
        <v>21</v>
      </c>
      <c r="E79" s="232"/>
      <c r="F79" s="232">
        <f>D79*E79</f>
        <v>0</v>
      </c>
    </row>
    <row r="80" spans="1:6">
      <c r="A80" s="64"/>
      <c r="B80" s="94"/>
      <c r="C80" s="232"/>
      <c r="D80" s="232"/>
      <c r="E80" s="232"/>
      <c r="F80" s="232"/>
    </row>
    <row r="81" spans="1:6">
      <c r="A81" s="64"/>
      <c r="B81" s="94" t="s">
        <v>446</v>
      </c>
      <c r="C81" s="232"/>
      <c r="D81" s="232"/>
      <c r="E81" s="232"/>
      <c r="F81" s="232"/>
    </row>
    <row r="82" spans="1:6" ht="38.25">
      <c r="A82" s="64" t="s">
        <v>827</v>
      </c>
      <c r="B82" s="94" t="s">
        <v>1042</v>
      </c>
      <c r="C82" s="232"/>
      <c r="D82" s="232"/>
      <c r="E82" s="232"/>
      <c r="F82" s="232"/>
    </row>
    <row r="83" spans="1:6">
      <c r="A83" s="64"/>
      <c r="B83" s="94"/>
      <c r="C83" s="232" t="s">
        <v>7</v>
      </c>
      <c r="D83" s="232">
        <v>13</v>
      </c>
      <c r="E83" s="232"/>
      <c r="F83" s="232">
        <f>D83*E83</f>
        <v>0</v>
      </c>
    </row>
    <row r="84" spans="1:6">
      <c r="A84" s="64"/>
      <c r="B84" s="94"/>
      <c r="C84" s="232"/>
      <c r="D84" s="232"/>
      <c r="E84" s="232"/>
      <c r="F84" s="232"/>
    </row>
    <row r="85" spans="1:6">
      <c r="A85" s="64"/>
      <c r="B85" s="94" t="s">
        <v>446</v>
      </c>
      <c r="C85" s="232"/>
      <c r="D85" s="232"/>
      <c r="E85" s="232"/>
      <c r="F85" s="232"/>
    </row>
    <row r="86" spans="1:6" ht="51">
      <c r="A86" s="64" t="s">
        <v>831</v>
      </c>
      <c r="B86" s="94" t="s">
        <v>1043</v>
      </c>
      <c r="C86" s="232"/>
      <c r="D86" s="232"/>
      <c r="E86" s="232"/>
      <c r="F86" s="232"/>
    </row>
    <row r="87" spans="1:6">
      <c r="A87" s="64"/>
      <c r="B87" s="94"/>
      <c r="C87" s="232" t="s">
        <v>2</v>
      </c>
      <c r="D87" s="232">
        <v>150</v>
      </c>
      <c r="E87" s="232"/>
      <c r="F87" s="232">
        <f>D87*E87</f>
        <v>0</v>
      </c>
    </row>
    <row r="88" spans="1:6">
      <c r="A88" s="64"/>
      <c r="B88" s="94" t="s">
        <v>446</v>
      </c>
      <c r="C88" s="232"/>
      <c r="D88" s="232"/>
      <c r="E88" s="232"/>
      <c r="F88" s="232"/>
    </row>
    <row r="89" spans="1:6" ht="25.5">
      <c r="A89" s="64" t="s">
        <v>837</v>
      </c>
      <c r="B89" s="94" t="s">
        <v>1044</v>
      </c>
      <c r="C89" s="232"/>
      <c r="D89" s="232"/>
      <c r="E89" s="232"/>
      <c r="F89" s="232"/>
    </row>
    <row r="90" spans="1:6">
      <c r="A90" s="64"/>
      <c r="B90" s="94"/>
      <c r="C90" s="232" t="s">
        <v>5</v>
      </c>
      <c r="D90" s="232">
        <v>0</v>
      </c>
      <c r="E90" s="232"/>
      <c r="F90" s="232">
        <f>D90*E90</f>
        <v>0</v>
      </c>
    </row>
    <row r="91" spans="1:6">
      <c r="A91" s="64"/>
      <c r="B91" s="94"/>
      <c r="C91" s="232"/>
      <c r="D91" s="232"/>
      <c r="E91" s="232"/>
      <c r="F91" s="232"/>
    </row>
    <row r="92" spans="1:6">
      <c r="A92" s="64"/>
      <c r="B92" s="94" t="s">
        <v>446</v>
      </c>
      <c r="C92" s="232"/>
      <c r="D92" s="232"/>
      <c r="E92" s="232"/>
      <c r="F92" s="232"/>
    </row>
    <row r="93" spans="1:6" ht="25.5">
      <c r="A93" s="64" t="s">
        <v>982</v>
      </c>
      <c r="B93" s="94" t="s">
        <v>1045</v>
      </c>
      <c r="C93" s="232"/>
      <c r="D93" s="232"/>
      <c r="E93" s="232"/>
      <c r="F93" s="232"/>
    </row>
    <row r="94" spans="1:6">
      <c r="A94" s="64"/>
      <c r="B94" s="94"/>
      <c r="C94" s="232" t="s">
        <v>5</v>
      </c>
      <c r="D94" s="232">
        <v>0</v>
      </c>
      <c r="E94" s="232"/>
      <c r="F94" s="232">
        <f>D94*E94</f>
        <v>0</v>
      </c>
    </row>
    <row r="95" spans="1:6">
      <c r="A95" s="64"/>
      <c r="B95" s="94"/>
      <c r="C95" s="232"/>
      <c r="D95" s="232"/>
      <c r="E95" s="232"/>
      <c r="F95" s="232"/>
    </row>
    <row r="96" spans="1:6">
      <c r="A96" s="64"/>
      <c r="B96" s="94" t="s">
        <v>446</v>
      </c>
      <c r="C96" s="232"/>
      <c r="D96" s="232"/>
      <c r="E96" s="232"/>
      <c r="F96" s="232"/>
    </row>
    <row r="97" spans="1:6" ht="25.5">
      <c r="A97" s="64" t="s">
        <v>1046</v>
      </c>
      <c r="B97" s="94" t="s">
        <v>1047</v>
      </c>
      <c r="C97" s="232"/>
      <c r="D97" s="232"/>
      <c r="E97" s="232"/>
      <c r="F97" s="232"/>
    </row>
    <row r="98" spans="1:6">
      <c r="A98" s="64"/>
      <c r="B98" s="94" t="s">
        <v>1048</v>
      </c>
      <c r="C98" s="232"/>
      <c r="D98" s="232"/>
      <c r="E98" s="232"/>
      <c r="F98" s="232"/>
    </row>
    <row r="99" spans="1:6">
      <c r="A99" s="64"/>
      <c r="B99" s="94" t="s">
        <v>1049</v>
      </c>
      <c r="C99" s="232" t="s">
        <v>16</v>
      </c>
      <c r="D99" s="232">
        <v>0</v>
      </c>
      <c r="E99" s="232"/>
      <c r="F99" s="232">
        <f>D99*E99</f>
        <v>0</v>
      </c>
    </row>
    <row r="100" spans="1:6">
      <c r="A100" s="64"/>
      <c r="B100" s="94" t="s">
        <v>1050</v>
      </c>
      <c r="C100" s="232" t="s">
        <v>16</v>
      </c>
      <c r="D100" s="232">
        <v>0</v>
      </c>
      <c r="E100" s="232"/>
      <c r="F100" s="232">
        <f>D100*E100</f>
        <v>0</v>
      </c>
    </row>
    <row r="101" spans="1:6">
      <c r="A101" s="64"/>
      <c r="B101" s="94"/>
      <c r="C101" s="232"/>
      <c r="D101" s="232"/>
      <c r="E101" s="232"/>
      <c r="F101" s="232"/>
    </row>
    <row r="102" spans="1:6">
      <c r="A102" s="64"/>
      <c r="B102" s="94" t="s">
        <v>446</v>
      </c>
      <c r="C102" s="232"/>
      <c r="D102" s="232"/>
      <c r="E102" s="232"/>
      <c r="F102" s="232"/>
    </row>
    <row r="103" spans="1:6" ht="25.5">
      <c r="A103" s="64" t="s">
        <v>1051</v>
      </c>
      <c r="B103" s="94" t="s">
        <v>1052</v>
      </c>
      <c r="C103" s="232"/>
      <c r="D103" s="232"/>
      <c r="E103" s="232"/>
      <c r="F103" s="232"/>
    </row>
    <row r="104" spans="1:6">
      <c r="A104" s="64"/>
      <c r="B104" s="94" t="s">
        <v>1053</v>
      </c>
      <c r="C104" s="232"/>
      <c r="D104" s="232"/>
      <c r="E104" s="232"/>
      <c r="F104" s="232"/>
    </row>
    <row r="105" spans="1:6">
      <c r="A105" s="64"/>
      <c r="B105" s="94" t="s">
        <v>1048</v>
      </c>
      <c r="C105" s="232"/>
      <c r="D105" s="232"/>
      <c r="E105" s="232"/>
      <c r="F105" s="232"/>
    </row>
    <row r="106" spans="1:6">
      <c r="A106" s="64"/>
      <c r="B106" s="94"/>
      <c r="C106" s="232" t="s">
        <v>2</v>
      </c>
      <c r="D106" s="232">
        <v>0</v>
      </c>
      <c r="E106" s="232"/>
      <c r="F106" s="232">
        <f>D106*E106</f>
        <v>0</v>
      </c>
    </row>
    <row r="107" spans="1:6">
      <c r="A107" s="64"/>
      <c r="B107" s="94"/>
      <c r="C107" s="232"/>
      <c r="D107" s="232"/>
      <c r="E107" s="232"/>
      <c r="F107" s="232"/>
    </row>
    <row r="108" spans="1:6">
      <c r="A108" s="64"/>
      <c r="B108" s="94" t="s">
        <v>446</v>
      </c>
      <c r="C108" s="232"/>
      <c r="D108" s="232"/>
      <c r="E108" s="232"/>
      <c r="F108" s="232"/>
    </row>
    <row r="109" spans="1:6">
      <c r="A109" s="64" t="s">
        <v>1054</v>
      </c>
      <c r="B109" s="94" t="s">
        <v>1055</v>
      </c>
      <c r="C109" s="232"/>
      <c r="D109" s="232"/>
      <c r="E109" s="232"/>
      <c r="F109" s="232"/>
    </row>
    <row r="110" spans="1:6">
      <c r="A110" s="64"/>
      <c r="B110" s="94" t="s">
        <v>1056</v>
      </c>
      <c r="C110" s="232"/>
      <c r="D110" s="232"/>
      <c r="E110" s="232"/>
      <c r="F110" s="232"/>
    </row>
    <row r="111" spans="1:6">
      <c r="A111" s="64"/>
      <c r="B111" s="94" t="s">
        <v>1048</v>
      </c>
      <c r="C111" s="232"/>
      <c r="D111" s="232"/>
      <c r="E111" s="232"/>
      <c r="F111" s="232"/>
    </row>
    <row r="112" spans="1:6">
      <c r="A112" s="64"/>
      <c r="B112" s="94"/>
      <c r="C112" s="232" t="s">
        <v>5</v>
      </c>
      <c r="D112" s="232">
        <v>0</v>
      </c>
      <c r="E112" s="232"/>
      <c r="F112" s="232">
        <f>D112*E112</f>
        <v>0</v>
      </c>
    </row>
    <row r="113" spans="1:6">
      <c r="A113" s="64"/>
      <c r="B113" s="94"/>
      <c r="C113" s="232"/>
      <c r="D113" s="232"/>
      <c r="E113" s="232"/>
      <c r="F113" s="232"/>
    </row>
    <row r="114" spans="1:6" ht="25.5">
      <c r="A114" s="233"/>
      <c r="B114" s="234" t="s">
        <v>1057</v>
      </c>
      <c r="C114" s="235" t="s">
        <v>326</v>
      </c>
      <c r="D114" s="235" t="s">
        <v>326</v>
      </c>
      <c r="E114" s="235"/>
      <c r="F114" s="235">
        <f>SUM(F78:F113)</f>
        <v>0</v>
      </c>
    </row>
    <row r="115" spans="1:6">
      <c r="A115" s="64"/>
      <c r="B115" s="94"/>
      <c r="C115" s="232"/>
      <c r="D115" s="232"/>
      <c r="E115" s="232"/>
      <c r="F115" s="232"/>
    </row>
    <row r="116" spans="1:6">
      <c r="A116" s="64"/>
      <c r="B116" s="94"/>
      <c r="C116" s="232"/>
      <c r="D116" s="232"/>
      <c r="E116" s="232"/>
      <c r="F116" s="232"/>
    </row>
    <row r="117" spans="1:6">
      <c r="A117" s="229"/>
      <c r="B117" s="230" t="s">
        <v>17</v>
      </c>
      <c r="C117" s="231"/>
      <c r="D117" s="231"/>
      <c r="E117" s="231"/>
      <c r="F117" s="231"/>
    </row>
    <row r="118" spans="1:6">
      <c r="A118" s="229"/>
      <c r="B118" s="230"/>
      <c r="C118" s="231"/>
      <c r="D118" s="231"/>
      <c r="E118" s="231"/>
      <c r="F118" s="231"/>
    </row>
    <row r="119" spans="1:6">
      <c r="A119" s="229" t="s">
        <v>444</v>
      </c>
      <c r="B119" s="230" t="s">
        <v>466</v>
      </c>
      <c r="C119" s="231"/>
      <c r="D119" s="231"/>
      <c r="E119" s="231"/>
      <c r="F119" s="231">
        <f>F23</f>
        <v>0</v>
      </c>
    </row>
    <row r="120" spans="1:6">
      <c r="A120" s="229" t="s">
        <v>452</v>
      </c>
      <c r="B120" s="230" t="s">
        <v>485</v>
      </c>
      <c r="C120" s="231"/>
      <c r="D120" s="231"/>
      <c r="E120" s="231"/>
      <c r="F120" s="231">
        <f>F72</f>
        <v>0</v>
      </c>
    </row>
    <row r="121" spans="1:6">
      <c r="A121" s="229" t="s">
        <v>495</v>
      </c>
      <c r="B121" s="230" t="s">
        <v>1040</v>
      </c>
      <c r="C121" s="231"/>
      <c r="D121" s="231"/>
      <c r="E121" s="231"/>
      <c r="F121" s="231">
        <f>F114</f>
        <v>0</v>
      </c>
    </row>
    <row r="122" spans="1:6">
      <c r="A122" s="233"/>
      <c r="B122" s="234" t="s">
        <v>458</v>
      </c>
      <c r="C122" s="235" t="s">
        <v>326</v>
      </c>
      <c r="D122" s="235" t="s">
        <v>326</v>
      </c>
      <c r="E122" s="235" t="s">
        <v>326</v>
      </c>
      <c r="F122" s="235">
        <f>SUM(F119:F121)</f>
        <v>0</v>
      </c>
    </row>
    <row r="123" spans="1:6">
      <c r="A123" s="229"/>
      <c r="B123" s="230" t="s">
        <v>459</v>
      </c>
      <c r="C123" s="231"/>
      <c r="D123" s="231"/>
      <c r="E123" s="231"/>
      <c r="F123" s="231">
        <f>F122*0.22</f>
        <v>0</v>
      </c>
    </row>
    <row r="124" spans="1:6">
      <c r="A124" s="233"/>
      <c r="B124" s="234" t="s">
        <v>460</v>
      </c>
      <c r="C124" s="235" t="s">
        <v>326</v>
      </c>
      <c r="D124" s="235" t="s">
        <v>326</v>
      </c>
      <c r="E124" s="235" t="s">
        <v>326</v>
      </c>
      <c r="F124" s="235">
        <f>SUM(F122:F123)</f>
        <v>0</v>
      </c>
    </row>
    <row r="125" spans="1:6">
      <c r="A125" s="64"/>
      <c r="B125" s="94"/>
      <c r="C125" s="232"/>
      <c r="D125" s="232"/>
      <c r="E125" s="232"/>
      <c r="F125" s="232"/>
    </row>
  </sheetData>
  <pageMargins left="0.7" right="0.7" top="0.75" bottom="0.75" header="0.3" footer="0.3"/>
  <pageSetup paperSize="9" scale="98" orientation="portrait" r:id="rId1"/>
  <rowBreaks count="2" manualBreakCount="2">
    <brk id="49" max="16383" man="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O16"/>
  <sheetViews>
    <sheetView view="pageBreakPreview" zoomScaleNormal="100" zoomScaleSheetLayoutView="100" workbookViewId="0">
      <selection activeCell="M18" sqref="M18"/>
    </sheetView>
  </sheetViews>
  <sheetFormatPr defaultRowHeight="12.75"/>
  <cols>
    <col min="1" max="1" width="11.85546875" style="7" customWidth="1"/>
    <col min="2" max="2" width="31.85546875" style="7" customWidth="1"/>
    <col min="3" max="3" width="25.7109375" style="7" customWidth="1"/>
    <col min="4" max="4" width="23.140625" style="7" customWidth="1"/>
    <col min="5" max="7" width="9.140625" style="7"/>
    <col min="8" max="8" width="13.42578125" style="7" bestFit="1" customWidth="1"/>
    <col min="9" max="256" width="9.140625" style="7"/>
    <col min="257" max="257" width="11.85546875" style="7" customWidth="1"/>
    <col min="258" max="258" width="31.85546875" style="7" customWidth="1"/>
    <col min="259" max="259" width="13.5703125" style="7" customWidth="1"/>
    <col min="260" max="260" width="26.5703125" style="7" customWidth="1"/>
    <col min="261" max="512" width="9.140625" style="7"/>
    <col min="513" max="513" width="11.85546875" style="7" customWidth="1"/>
    <col min="514" max="514" width="31.85546875" style="7" customWidth="1"/>
    <col min="515" max="515" width="13.5703125" style="7" customWidth="1"/>
    <col min="516" max="516" width="26.5703125" style="7" customWidth="1"/>
    <col min="517" max="768" width="9.140625" style="7"/>
    <col min="769" max="769" width="11.85546875" style="7" customWidth="1"/>
    <col min="770" max="770" width="31.85546875" style="7" customWidth="1"/>
    <col min="771" max="771" width="13.5703125" style="7" customWidth="1"/>
    <col min="772" max="772" width="26.5703125" style="7" customWidth="1"/>
    <col min="773" max="1024" width="9.140625" style="7"/>
    <col min="1025" max="1025" width="11.85546875" style="7" customWidth="1"/>
    <col min="1026" max="1026" width="31.85546875" style="7" customWidth="1"/>
    <col min="1027" max="1027" width="13.5703125" style="7" customWidth="1"/>
    <col min="1028" max="1028" width="26.5703125" style="7" customWidth="1"/>
    <col min="1029" max="1280" width="9.140625" style="7"/>
    <col min="1281" max="1281" width="11.85546875" style="7" customWidth="1"/>
    <col min="1282" max="1282" width="31.85546875" style="7" customWidth="1"/>
    <col min="1283" max="1283" width="13.5703125" style="7" customWidth="1"/>
    <col min="1284" max="1284" width="26.5703125" style="7" customWidth="1"/>
    <col min="1285" max="1536" width="9.140625" style="7"/>
    <col min="1537" max="1537" width="11.85546875" style="7" customWidth="1"/>
    <col min="1538" max="1538" width="31.85546875" style="7" customWidth="1"/>
    <col min="1539" max="1539" width="13.5703125" style="7" customWidth="1"/>
    <col min="1540" max="1540" width="26.5703125" style="7" customWidth="1"/>
    <col min="1541" max="1792" width="9.140625" style="7"/>
    <col min="1793" max="1793" width="11.85546875" style="7" customWidth="1"/>
    <col min="1794" max="1794" width="31.85546875" style="7" customWidth="1"/>
    <col min="1795" max="1795" width="13.5703125" style="7" customWidth="1"/>
    <col min="1796" max="1796" width="26.5703125" style="7" customWidth="1"/>
    <col min="1797" max="2048" width="9.140625" style="7"/>
    <col min="2049" max="2049" width="11.85546875" style="7" customWidth="1"/>
    <col min="2050" max="2050" width="31.85546875" style="7" customWidth="1"/>
    <col min="2051" max="2051" width="13.5703125" style="7" customWidth="1"/>
    <col min="2052" max="2052" width="26.5703125" style="7" customWidth="1"/>
    <col min="2053" max="2304" width="9.140625" style="7"/>
    <col min="2305" max="2305" width="11.85546875" style="7" customWidth="1"/>
    <col min="2306" max="2306" width="31.85546875" style="7" customWidth="1"/>
    <col min="2307" max="2307" width="13.5703125" style="7" customWidth="1"/>
    <col min="2308" max="2308" width="26.5703125" style="7" customWidth="1"/>
    <col min="2309" max="2560" width="9.140625" style="7"/>
    <col min="2561" max="2561" width="11.85546875" style="7" customWidth="1"/>
    <col min="2562" max="2562" width="31.85546875" style="7" customWidth="1"/>
    <col min="2563" max="2563" width="13.5703125" style="7" customWidth="1"/>
    <col min="2564" max="2564" width="26.5703125" style="7" customWidth="1"/>
    <col min="2565" max="2816" width="9.140625" style="7"/>
    <col min="2817" max="2817" width="11.85546875" style="7" customWidth="1"/>
    <col min="2818" max="2818" width="31.85546875" style="7" customWidth="1"/>
    <col min="2819" max="2819" width="13.5703125" style="7" customWidth="1"/>
    <col min="2820" max="2820" width="26.5703125" style="7" customWidth="1"/>
    <col min="2821" max="3072" width="9.140625" style="7"/>
    <col min="3073" max="3073" width="11.85546875" style="7" customWidth="1"/>
    <col min="3074" max="3074" width="31.85546875" style="7" customWidth="1"/>
    <col min="3075" max="3075" width="13.5703125" style="7" customWidth="1"/>
    <col min="3076" max="3076" width="26.5703125" style="7" customWidth="1"/>
    <col min="3077" max="3328" width="9.140625" style="7"/>
    <col min="3329" max="3329" width="11.85546875" style="7" customWidth="1"/>
    <col min="3330" max="3330" width="31.85546875" style="7" customWidth="1"/>
    <col min="3331" max="3331" width="13.5703125" style="7" customWidth="1"/>
    <col min="3332" max="3332" width="26.5703125" style="7" customWidth="1"/>
    <col min="3333" max="3584" width="9.140625" style="7"/>
    <col min="3585" max="3585" width="11.85546875" style="7" customWidth="1"/>
    <col min="3586" max="3586" width="31.85546875" style="7" customWidth="1"/>
    <col min="3587" max="3587" width="13.5703125" style="7" customWidth="1"/>
    <col min="3588" max="3588" width="26.5703125" style="7" customWidth="1"/>
    <col min="3589" max="3840" width="9.140625" style="7"/>
    <col min="3841" max="3841" width="11.85546875" style="7" customWidth="1"/>
    <col min="3842" max="3842" width="31.85546875" style="7" customWidth="1"/>
    <col min="3843" max="3843" width="13.5703125" style="7" customWidth="1"/>
    <col min="3844" max="3844" width="26.5703125" style="7" customWidth="1"/>
    <col min="3845" max="4096" width="9.140625" style="7"/>
    <col min="4097" max="4097" width="11.85546875" style="7" customWidth="1"/>
    <col min="4098" max="4098" width="31.85546875" style="7" customWidth="1"/>
    <col min="4099" max="4099" width="13.5703125" style="7" customWidth="1"/>
    <col min="4100" max="4100" width="26.5703125" style="7" customWidth="1"/>
    <col min="4101" max="4352" width="9.140625" style="7"/>
    <col min="4353" max="4353" width="11.85546875" style="7" customWidth="1"/>
    <col min="4354" max="4354" width="31.85546875" style="7" customWidth="1"/>
    <col min="4355" max="4355" width="13.5703125" style="7" customWidth="1"/>
    <col min="4356" max="4356" width="26.5703125" style="7" customWidth="1"/>
    <col min="4357" max="4608" width="9.140625" style="7"/>
    <col min="4609" max="4609" width="11.85546875" style="7" customWidth="1"/>
    <col min="4610" max="4610" width="31.85546875" style="7" customWidth="1"/>
    <col min="4611" max="4611" width="13.5703125" style="7" customWidth="1"/>
    <col min="4612" max="4612" width="26.5703125" style="7" customWidth="1"/>
    <col min="4613" max="4864" width="9.140625" style="7"/>
    <col min="4865" max="4865" width="11.85546875" style="7" customWidth="1"/>
    <col min="4866" max="4866" width="31.85546875" style="7" customWidth="1"/>
    <col min="4867" max="4867" width="13.5703125" style="7" customWidth="1"/>
    <col min="4868" max="4868" width="26.5703125" style="7" customWidth="1"/>
    <col min="4869" max="5120" width="9.140625" style="7"/>
    <col min="5121" max="5121" width="11.85546875" style="7" customWidth="1"/>
    <col min="5122" max="5122" width="31.85546875" style="7" customWidth="1"/>
    <col min="5123" max="5123" width="13.5703125" style="7" customWidth="1"/>
    <col min="5124" max="5124" width="26.5703125" style="7" customWidth="1"/>
    <col min="5125" max="5376" width="9.140625" style="7"/>
    <col min="5377" max="5377" width="11.85546875" style="7" customWidth="1"/>
    <col min="5378" max="5378" width="31.85546875" style="7" customWidth="1"/>
    <col min="5379" max="5379" width="13.5703125" style="7" customWidth="1"/>
    <col min="5380" max="5380" width="26.5703125" style="7" customWidth="1"/>
    <col min="5381" max="5632" width="9.140625" style="7"/>
    <col min="5633" max="5633" width="11.85546875" style="7" customWidth="1"/>
    <col min="5634" max="5634" width="31.85546875" style="7" customWidth="1"/>
    <col min="5635" max="5635" width="13.5703125" style="7" customWidth="1"/>
    <col min="5636" max="5636" width="26.5703125" style="7" customWidth="1"/>
    <col min="5637" max="5888" width="9.140625" style="7"/>
    <col min="5889" max="5889" width="11.85546875" style="7" customWidth="1"/>
    <col min="5890" max="5890" width="31.85546875" style="7" customWidth="1"/>
    <col min="5891" max="5891" width="13.5703125" style="7" customWidth="1"/>
    <col min="5892" max="5892" width="26.5703125" style="7" customWidth="1"/>
    <col min="5893" max="6144" width="9.140625" style="7"/>
    <col min="6145" max="6145" width="11.85546875" style="7" customWidth="1"/>
    <col min="6146" max="6146" width="31.85546875" style="7" customWidth="1"/>
    <col min="6147" max="6147" width="13.5703125" style="7" customWidth="1"/>
    <col min="6148" max="6148" width="26.5703125" style="7" customWidth="1"/>
    <col min="6149" max="6400" width="9.140625" style="7"/>
    <col min="6401" max="6401" width="11.85546875" style="7" customWidth="1"/>
    <col min="6402" max="6402" width="31.85546875" style="7" customWidth="1"/>
    <col min="6403" max="6403" width="13.5703125" style="7" customWidth="1"/>
    <col min="6404" max="6404" width="26.5703125" style="7" customWidth="1"/>
    <col min="6405" max="6656" width="9.140625" style="7"/>
    <col min="6657" max="6657" width="11.85546875" style="7" customWidth="1"/>
    <col min="6658" max="6658" width="31.85546875" style="7" customWidth="1"/>
    <col min="6659" max="6659" width="13.5703125" style="7" customWidth="1"/>
    <col min="6660" max="6660" width="26.5703125" style="7" customWidth="1"/>
    <col min="6661" max="6912" width="9.140625" style="7"/>
    <col min="6913" max="6913" width="11.85546875" style="7" customWidth="1"/>
    <col min="6914" max="6914" width="31.85546875" style="7" customWidth="1"/>
    <col min="6915" max="6915" width="13.5703125" style="7" customWidth="1"/>
    <col min="6916" max="6916" width="26.5703125" style="7" customWidth="1"/>
    <col min="6917" max="7168" width="9.140625" style="7"/>
    <col min="7169" max="7169" width="11.85546875" style="7" customWidth="1"/>
    <col min="7170" max="7170" width="31.85546875" style="7" customWidth="1"/>
    <col min="7171" max="7171" width="13.5703125" style="7" customWidth="1"/>
    <col min="7172" max="7172" width="26.5703125" style="7" customWidth="1"/>
    <col min="7173" max="7424" width="9.140625" style="7"/>
    <col min="7425" max="7425" width="11.85546875" style="7" customWidth="1"/>
    <col min="7426" max="7426" width="31.85546875" style="7" customWidth="1"/>
    <col min="7427" max="7427" width="13.5703125" style="7" customWidth="1"/>
    <col min="7428" max="7428" width="26.5703125" style="7" customWidth="1"/>
    <col min="7429" max="7680" width="9.140625" style="7"/>
    <col min="7681" max="7681" width="11.85546875" style="7" customWidth="1"/>
    <col min="7682" max="7682" width="31.85546875" style="7" customWidth="1"/>
    <col min="7683" max="7683" width="13.5703125" style="7" customWidth="1"/>
    <col min="7684" max="7684" width="26.5703125" style="7" customWidth="1"/>
    <col min="7685" max="7936" width="9.140625" style="7"/>
    <col min="7937" max="7937" width="11.85546875" style="7" customWidth="1"/>
    <col min="7938" max="7938" width="31.85546875" style="7" customWidth="1"/>
    <col min="7939" max="7939" width="13.5703125" style="7" customWidth="1"/>
    <col min="7940" max="7940" width="26.5703125" style="7" customWidth="1"/>
    <col min="7941" max="8192" width="9.140625" style="7"/>
    <col min="8193" max="8193" width="11.85546875" style="7" customWidth="1"/>
    <col min="8194" max="8194" width="31.85546875" style="7" customWidth="1"/>
    <col min="8195" max="8195" width="13.5703125" style="7" customWidth="1"/>
    <col min="8196" max="8196" width="26.5703125" style="7" customWidth="1"/>
    <col min="8197" max="8448" width="9.140625" style="7"/>
    <col min="8449" max="8449" width="11.85546875" style="7" customWidth="1"/>
    <col min="8450" max="8450" width="31.85546875" style="7" customWidth="1"/>
    <col min="8451" max="8451" width="13.5703125" style="7" customWidth="1"/>
    <col min="8452" max="8452" width="26.5703125" style="7" customWidth="1"/>
    <col min="8453" max="8704" width="9.140625" style="7"/>
    <col min="8705" max="8705" width="11.85546875" style="7" customWidth="1"/>
    <col min="8706" max="8706" width="31.85546875" style="7" customWidth="1"/>
    <col min="8707" max="8707" width="13.5703125" style="7" customWidth="1"/>
    <col min="8708" max="8708" width="26.5703125" style="7" customWidth="1"/>
    <col min="8709" max="8960" width="9.140625" style="7"/>
    <col min="8961" max="8961" width="11.85546875" style="7" customWidth="1"/>
    <col min="8962" max="8962" width="31.85546875" style="7" customWidth="1"/>
    <col min="8963" max="8963" width="13.5703125" style="7" customWidth="1"/>
    <col min="8964" max="8964" width="26.5703125" style="7" customWidth="1"/>
    <col min="8965" max="9216" width="9.140625" style="7"/>
    <col min="9217" max="9217" width="11.85546875" style="7" customWidth="1"/>
    <col min="9218" max="9218" width="31.85546875" style="7" customWidth="1"/>
    <col min="9219" max="9219" width="13.5703125" style="7" customWidth="1"/>
    <col min="9220" max="9220" width="26.5703125" style="7" customWidth="1"/>
    <col min="9221" max="9472" width="9.140625" style="7"/>
    <col min="9473" max="9473" width="11.85546875" style="7" customWidth="1"/>
    <col min="9474" max="9474" width="31.85546875" style="7" customWidth="1"/>
    <col min="9475" max="9475" width="13.5703125" style="7" customWidth="1"/>
    <col min="9476" max="9476" width="26.5703125" style="7" customWidth="1"/>
    <col min="9477" max="9728" width="9.140625" style="7"/>
    <col min="9729" max="9729" width="11.85546875" style="7" customWidth="1"/>
    <col min="9730" max="9730" width="31.85546875" style="7" customWidth="1"/>
    <col min="9731" max="9731" width="13.5703125" style="7" customWidth="1"/>
    <col min="9732" max="9732" width="26.5703125" style="7" customWidth="1"/>
    <col min="9733" max="9984" width="9.140625" style="7"/>
    <col min="9985" max="9985" width="11.85546875" style="7" customWidth="1"/>
    <col min="9986" max="9986" width="31.85546875" style="7" customWidth="1"/>
    <col min="9987" max="9987" width="13.5703125" style="7" customWidth="1"/>
    <col min="9988" max="9988" width="26.5703125" style="7" customWidth="1"/>
    <col min="9989" max="10240" width="9.140625" style="7"/>
    <col min="10241" max="10241" width="11.85546875" style="7" customWidth="1"/>
    <col min="10242" max="10242" width="31.85546875" style="7" customWidth="1"/>
    <col min="10243" max="10243" width="13.5703125" style="7" customWidth="1"/>
    <col min="10244" max="10244" width="26.5703125" style="7" customWidth="1"/>
    <col min="10245" max="10496" width="9.140625" style="7"/>
    <col min="10497" max="10497" width="11.85546875" style="7" customWidth="1"/>
    <col min="10498" max="10498" width="31.85546875" style="7" customWidth="1"/>
    <col min="10499" max="10499" width="13.5703125" style="7" customWidth="1"/>
    <col min="10500" max="10500" width="26.5703125" style="7" customWidth="1"/>
    <col min="10501" max="10752" width="9.140625" style="7"/>
    <col min="10753" max="10753" width="11.85546875" style="7" customWidth="1"/>
    <col min="10754" max="10754" width="31.85546875" style="7" customWidth="1"/>
    <col min="10755" max="10755" width="13.5703125" style="7" customWidth="1"/>
    <col min="10756" max="10756" width="26.5703125" style="7" customWidth="1"/>
    <col min="10757" max="11008" width="9.140625" style="7"/>
    <col min="11009" max="11009" width="11.85546875" style="7" customWidth="1"/>
    <col min="11010" max="11010" width="31.85546875" style="7" customWidth="1"/>
    <col min="11011" max="11011" width="13.5703125" style="7" customWidth="1"/>
    <col min="11012" max="11012" width="26.5703125" style="7" customWidth="1"/>
    <col min="11013" max="11264" width="9.140625" style="7"/>
    <col min="11265" max="11265" width="11.85546875" style="7" customWidth="1"/>
    <col min="11266" max="11266" width="31.85546875" style="7" customWidth="1"/>
    <col min="11267" max="11267" width="13.5703125" style="7" customWidth="1"/>
    <col min="11268" max="11268" width="26.5703125" style="7" customWidth="1"/>
    <col min="11269" max="11520" width="9.140625" style="7"/>
    <col min="11521" max="11521" width="11.85546875" style="7" customWidth="1"/>
    <col min="11522" max="11522" width="31.85546875" style="7" customWidth="1"/>
    <col min="11523" max="11523" width="13.5703125" style="7" customWidth="1"/>
    <col min="11524" max="11524" width="26.5703125" style="7" customWidth="1"/>
    <col min="11525" max="11776" width="9.140625" style="7"/>
    <col min="11777" max="11777" width="11.85546875" style="7" customWidth="1"/>
    <col min="11778" max="11778" width="31.85546875" style="7" customWidth="1"/>
    <col min="11779" max="11779" width="13.5703125" style="7" customWidth="1"/>
    <col min="11780" max="11780" width="26.5703125" style="7" customWidth="1"/>
    <col min="11781" max="12032" width="9.140625" style="7"/>
    <col min="12033" max="12033" width="11.85546875" style="7" customWidth="1"/>
    <col min="12034" max="12034" width="31.85546875" style="7" customWidth="1"/>
    <col min="12035" max="12035" width="13.5703125" style="7" customWidth="1"/>
    <col min="12036" max="12036" width="26.5703125" style="7" customWidth="1"/>
    <col min="12037" max="12288" width="9.140625" style="7"/>
    <col min="12289" max="12289" width="11.85546875" style="7" customWidth="1"/>
    <col min="12290" max="12290" width="31.85546875" style="7" customWidth="1"/>
    <col min="12291" max="12291" width="13.5703125" style="7" customWidth="1"/>
    <col min="12292" max="12292" width="26.5703125" style="7" customWidth="1"/>
    <col min="12293" max="12544" width="9.140625" style="7"/>
    <col min="12545" max="12545" width="11.85546875" style="7" customWidth="1"/>
    <col min="12546" max="12546" width="31.85546875" style="7" customWidth="1"/>
    <col min="12547" max="12547" width="13.5703125" style="7" customWidth="1"/>
    <col min="12548" max="12548" width="26.5703125" style="7" customWidth="1"/>
    <col min="12549" max="12800" width="9.140625" style="7"/>
    <col min="12801" max="12801" width="11.85546875" style="7" customWidth="1"/>
    <col min="12802" max="12802" width="31.85546875" style="7" customWidth="1"/>
    <col min="12803" max="12803" width="13.5703125" style="7" customWidth="1"/>
    <col min="12804" max="12804" width="26.5703125" style="7" customWidth="1"/>
    <col min="12805" max="13056" width="9.140625" style="7"/>
    <col min="13057" max="13057" width="11.85546875" style="7" customWidth="1"/>
    <col min="13058" max="13058" width="31.85546875" style="7" customWidth="1"/>
    <col min="13059" max="13059" width="13.5703125" style="7" customWidth="1"/>
    <col min="13060" max="13060" width="26.5703125" style="7" customWidth="1"/>
    <col min="13061" max="13312" width="9.140625" style="7"/>
    <col min="13313" max="13313" width="11.85546875" style="7" customWidth="1"/>
    <col min="13314" max="13314" width="31.85546875" style="7" customWidth="1"/>
    <col min="13315" max="13315" width="13.5703125" style="7" customWidth="1"/>
    <col min="13316" max="13316" width="26.5703125" style="7" customWidth="1"/>
    <col min="13317" max="13568" width="9.140625" style="7"/>
    <col min="13569" max="13569" width="11.85546875" style="7" customWidth="1"/>
    <col min="13570" max="13570" width="31.85546875" style="7" customWidth="1"/>
    <col min="13571" max="13571" width="13.5703125" style="7" customWidth="1"/>
    <col min="13572" max="13572" width="26.5703125" style="7" customWidth="1"/>
    <col min="13573" max="13824" width="9.140625" style="7"/>
    <col min="13825" max="13825" width="11.85546875" style="7" customWidth="1"/>
    <col min="13826" max="13826" width="31.85546875" style="7" customWidth="1"/>
    <col min="13827" max="13827" width="13.5703125" style="7" customWidth="1"/>
    <col min="13828" max="13828" width="26.5703125" style="7" customWidth="1"/>
    <col min="13829" max="14080" width="9.140625" style="7"/>
    <col min="14081" max="14081" width="11.85546875" style="7" customWidth="1"/>
    <col min="14082" max="14082" width="31.85546875" style="7" customWidth="1"/>
    <col min="14083" max="14083" width="13.5703125" style="7" customWidth="1"/>
    <col min="14084" max="14084" width="26.5703125" style="7" customWidth="1"/>
    <col min="14085" max="14336" width="9.140625" style="7"/>
    <col min="14337" max="14337" width="11.85546875" style="7" customWidth="1"/>
    <col min="14338" max="14338" width="31.85546875" style="7" customWidth="1"/>
    <col min="14339" max="14339" width="13.5703125" style="7" customWidth="1"/>
    <col min="14340" max="14340" width="26.5703125" style="7" customWidth="1"/>
    <col min="14341" max="14592" width="9.140625" style="7"/>
    <col min="14593" max="14593" width="11.85546875" style="7" customWidth="1"/>
    <col min="14594" max="14594" width="31.85546875" style="7" customWidth="1"/>
    <col min="14595" max="14595" width="13.5703125" style="7" customWidth="1"/>
    <col min="14596" max="14596" width="26.5703125" style="7" customWidth="1"/>
    <col min="14597" max="14848" width="9.140625" style="7"/>
    <col min="14849" max="14849" width="11.85546875" style="7" customWidth="1"/>
    <col min="14850" max="14850" width="31.85546875" style="7" customWidth="1"/>
    <col min="14851" max="14851" width="13.5703125" style="7" customWidth="1"/>
    <col min="14852" max="14852" width="26.5703125" style="7" customWidth="1"/>
    <col min="14853" max="15104" width="9.140625" style="7"/>
    <col min="15105" max="15105" width="11.85546875" style="7" customWidth="1"/>
    <col min="15106" max="15106" width="31.85546875" style="7" customWidth="1"/>
    <col min="15107" max="15107" width="13.5703125" style="7" customWidth="1"/>
    <col min="15108" max="15108" width="26.5703125" style="7" customWidth="1"/>
    <col min="15109" max="15360" width="9.140625" style="7"/>
    <col min="15361" max="15361" width="11.85546875" style="7" customWidth="1"/>
    <col min="15362" max="15362" width="31.85546875" style="7" customWidth="1"/>
    <col min="15363" max="15363" width="13.5703125" style="7" customWidth="1"/>
    <col min="15364" max="15364" width="26.5703125" style="7" customWidth="1"/>
    <col min="15365" max="15616" width="9.140625" style="7"/>
    <col min="15617" max="15617" width="11.85546875" style="7" customWidth="1"/>
    <col min="15618" max="15618" width="31.85546875" style="7" customWidth="1"/>
    <col min="15619" max="15619" width="13.5703125" style="7" customWidth="1"/>
    <col min="15620" max="15620" width="26.5703125" style="7" customWidth="1"/>
    <col min="15621" max="15872" width="9.140625" style="7"/>
    <col min="15873" max="15873" width="11.85546875" style="7" customWidth="1"/>
    <col min="15874" max="15874" width="31.85546875" style="7" customWidth="1"/>
    <col min="15875" max="15875" width="13.5703125" style="7" customWidth="1"/>
    <col min="15876" max="15876" width="26.5703125" style="7" customWidth="1"/>
    <col min="15877" max="16128" width="9.140625" style="7"/>
    <col min="16129" max="16129" width="11.85546875" style="7" customWidth="1"/>
    <col min="16130" max="16130" width="31.85546875" style="7" customWidth="1"/>
    <col min="16131" max="16131" width="13.5703125" style="7" customWidth="1"/>
    <col min="16132" max="16132" width="26.5703125" style="7" customWidth="1"/>
    <col min="16133" max="16384" width="9.140625" style="7"/>
  </cols>
  <sheetData>
    <row r="2" spans="1:15" ht="18.75">
      <c r="A2" s="484" t="s">
        <v>1093</v>
      </c>
      <c r="B2" s="485"/>
      <c r="C2" s="485"/>
      <c r="D2" s="486"/>
    </row>
    <row r="3" spans="1:15" ht="15">
      <c r="A3" s="482"/>
      <c r="B3" s="482"/>
      <c r="C3" s="482"/>
      <c r="D3" s="482"/>
    </row>
    <row r="4" spans="1:15" ht="15.75" thickBot="1">
      <c r="A4" s="359"/>
      <c r="B4" s="359"/>
      <c r="C4" s="359"/>
      <c r="D4" s="359"/>
    </row>
    <row r="5" spans="1:15" ht="15.75" thickBot="1">
      <c r="A5" s="487" t="s">
        <v>1094</v>
      </c>
      <c r="B5" s="487"/>
      <c r="C5" s="487"/>
      <c r="D5" s="487"/>
    </row>
    <row r="6" spans="1:15" ht="15.75" thickBot="1">
      <c r="A6" s="355" t="s">
        <v>17</v>
      </c>
      <c r="B6" s="356"/>
      <c r="C6" s="357"/>
      <c r="D6" s="358"/>
      <c r="E6" s="2"/>
      <c r="F6" s="3"/>
      <c r="G6" s="4"/>
      <c r="H6" s="5"/>
      <c r="I6" s="5"/>
      <c r="J6" s="5"/>
      <c r="K6" s="5"/>
      <c r="L6" s="5"/>
      <c r="M6" s="4"/>
      <c r="N6" s="6"/>
      <c r="O6" s="6"/>
    </row>
    <row r="7" spans="1:15" ht="15">
      <c r="A7" s="8" t="s">
        <v>1</v>
      </c>
      <c r="B7" s="9" t="s">
        <v>173</v>
      </c>
      <c r="C7" s="10"/>
      <c r="D7" s="11">
        <f>' Kolesarska steza D5 in AP'!H4+' Kolesarska steza D5 in AP'!H28+' Kolesarska steza D5 in AP'!H47+' Kolesarska steza D5 in AP'!H65+' Kolesarska steza D5 in AP'!H102+' Kolesarska steza D5 in AP'!H115</f>
        <v>0</v>
      </c>
      <c r="E7" s="2"/>
      <c r="F7" s="3"/>
      <c r="G7" s="4"/>
      <c r="H7" s="5"/>
      <c r="I7" s="5"/>
      <c r="J7" s="5"/>
      <c r="K7" s="5"/>
      <c r="L7" s="5"/>
      <c r="M7" s="12"/>
      <c r="N7" s="6"/>
      <c r="O7" s="6"/>
    </row>
    <row r="8" spans="1:15" ht="15">
      <c r="A8" s="13" t="s">
        <v>6</v>
      </c>
      <c r="B8" s="14" t="s">
        <v>322</v>
      </c>
      <c r="C8" s="15"/>
      <c r="D8" s="16">
        <f>Brv_1!H4+Brv_1!H12+Brv_1!H50</f>
        <v>0</v>
      </c>
      <c r="E8" s="2"/>
      <c r="F8" s="3"/>
      <c r="G8" s="4"/>
      <c r="H8" s="5"/>
      <c r="I8" s="5"/>
      <c r="J8" s="5"/>
      <c r="K8" s="5"/>
      <c r="L8" s="5"/>
      <c r="M8" s="12"/>
      <c r="N8" s="6"/>
      <c r="O8" s="6"/>
    </row>
    <row r="9" spans="1:15" ht="15">
      <c r="A9" s="17" t="s">
        <v>8</v>
      </c>
      <c r="B9" s="18" t="s">
        <v>323</v>
      </c>
      <c r="C9" s="19"/>
      <c r="D9" s="20">
        <f>Brv_2!H4+Brv_2!H12+Brv_2!H50</f>
        <v>0</v>
      </c>
      <c r="E9" s="2"/>
      <c r="F9" s="3"/>
      <c r="G9" s="4"/>
      <c r="H9" s="5"/>
      <c r="I9" s="5"/>
      <c r="J9" s="5"/>
      <c r="K9" s="5"/>
      <c r="L9" s="5"/>
      <c r="M9" s="12"/>
      <c r="N9" s="6"/>
      <c r="O9" s="6"/>
    </row>
    <row r="10" spans="1:15" ht="15">
      <c r="A10" s="17" t="s">
        <v>21</v>
      </c>
      <c r="B10" s="18" t="s">
        <v>20</v>
      </c>
      <c r="C10" s="19"/>
      <c r="D10" s="20">
        <f>JR!F17</f>
        <v>0</v>
      </c>
      <c r="E10" s="2"/>
      <c r="F10" s="3"/>
      <c r="G10" s="4"/>
      <c r="H10" s="5"/>
      <c r="I10" s="5"/>
      <c r="J10" s="5"/>
      <c r="K10" s="5"/>
      <c r="L10" s="5"/>
      <c r="M10" s="12"/>
      <c r="N10" s="6"/>
      <c r="O10" s="6"/>
    </row>
    <row r="11" spans="1:15" s="26" customFormat="1" ht="15.75">
      <c r="A11" s="36" t="s">
        <v>1096</v>
      </c>
      <c r="B11" s="37"/>
      <c r="C11" s="38"/>
      <c r="D11" s="39">
        <f>SUM(D7:D10)</f>
        <v>0</v>
      </c>
      <c r="E11" s="22"/>
      <c r="F11" s="23"/>
      <c r="G11" s="24"/>
      <c r="H11" s="25"/>
      <c r="I11" s="25"/>
      <c r="J11" s="25"/>
      <c r="K11" s="25"/>
      <c r="L11" s="25"/>
      <c r="M11" s="24"/>
      <c r="N11" s="21"/>
      <c r="O11" s="21"/>
    </row>
    <row r="12" spans="1:15" ht="15">
      <c r="A12" s="27" t="s">
        <v>10</v>
      </c>
      <c r="B12" s="28"/>
      <c r="C12" s="28"/>
      <c r="D12" s="29">
        <f>D11*0.22</f>
        <v>0</v>
      </c>
      <c r="F12" s="6"/>
      <c r="G12" s="6"/>
      <c r="H12" s="6"/>
      <c r="I12" s="6"/>
      <c r="J12" s="6"/>
      <c r="K12" s="6"/>
      <c r="L12" s="6"/>
      <c r="M12" s="6"/>
      <c r="N12" s="6"/>
      <c r="O12" s="6"/>
    </row>
    <row r="13" spans="1:15" ht="16.5" thickBot="1">
      <c r="A13" s="30" t="s">
        <v>18</v>
      </c>
      <c r="B13" s="31"/>
      <c r="C13" s="31"/>
      <c r="D13" s="32">
        <f>D11*1.22</f>
        <v>0</v>
      </c>
      <c r="H13" s="33"/>
    </row>
    <row r="14" spans="1:15" ht="13.5" thickTop="1"/>
    <row r="16" spans="1:15">
      <c r="D16" s="33"/>
    </row>
  </sheetData>
  <mergeCells count="3">
    <mergeCell ref="A2:D2"/>
    <mergeCell ref="A3:D3"/>
    <mergeCell ref="A5:D5"/>
  </mergeCell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H141"/>
  <sheetViews>
    <sheetView view="pageBreakPreview" topLeftCell="A79" zoomScaleNormal="100" zoomScaleSheetLayoutView="100" workbookViewId="0">
      <selection activeCell="M82" sqref="M82"/>
    </sheetView>
  </sheetViews>
  <sheetFormatPr defaultRowHeight="12.75"/>
  <cols>
    <col min="1" max="1" width="8.7109375" style="64" customWidth="1"/>
    <col min="2" max="2" width="11.7109375" style="40" customWidth="1"/>
    <col min="3" max="3" width="36.7109375" style="41" customWidth="1"/>
    <col min="4" max="4" width="30.7109375" style="41" customWidth="1"/>
    <col min="5" max="5" width="6.7109375" style="40" customWidth="1"/>
    <col min="6" max="6" width="11.42578125" style="170" customWidth="1"/>
    <col min="7" max="7" width="15.7109375" style="42" bestFit="1" customWidth="1"/>
    <col min="8" max="8" width="15.42578125" style="42" bestFit="1" customWidth="1"/>
    <col min="252" max="252" width="8.7109375" customWidth="1"/>
    <col min="253" max="253" width="11.7109375" customWidth="1"/>
    <col min="254" max="254" width="36.7109375" customWidth="1"/>
    <col min="255" max="255" width="30.7109375" customWidth="1"/>
    <col min="256" max="256" width="6.7109375" customWidth="1"/>
    <col min="257" max="257" width="11.42578125" customWidth="1"/>
    <col min="258" max="258" width="16.7109375" customWidth="1"/>
    <col min="259" max="263" width="0" hidden="1" customWidth="1"/>
    <col min="264" max="264" width="18.7109375" customWidth="1"/>
    <col min="508" max="508" width="8.7109375" customWidth="1"/>
    <col min="509" max="509" width="11.7109375" customWidth="1"/>
    <col min="510" max="510" width="36.7109375" customWidth="1"/>
    <col min="511" max="511" width="30.7109375" customWidth="1"/>
    <col min="512" max="512" width="6.7109375" customWidth="1"/>
    <col min="513" max="513" width="11.42578125" customWidth="1"/>
    <col min="514" max="514" width="16.7109375" customWidth="1"/>
    <col min="515" max="519" width="0" hidden="1" customWidth="1"/>
    <col min="520" max="520" width="18.7109375" customWidth="1"/>
    <col min="764" max="764" width="8.7109375" customWidth="1"/>
    <col min="765" max="765" width="11.7109375" customWidth="1"/>
    <col min="766" max="766" width="36.7109375" customWidth="1"/>
    <col min="767" max="767" width="30.7109375" customWidth="1"/>
    <col min="768" max="768" width="6.7109375" customWidth="1"/>
    <col min="769" max="769" width="11.42578125" customWidth="1"/>
    <col min="770" max="770" width="16.7109375" customWidth="1"/>
    <col min="771" max="775" width="0" hidden="1" customWidth="1"/>
    <col min="776" max="776" width="18.7109375" customWidth="1"/>
    <col min="1020" max="1020" width="8.7109375" customWidth="1"/>
    <col min="1021" max="1021" width="11.7109375" customWidth="1"/>
    <col min="1022" max="1022" width="36.7109375" customWidth="1"/>
    <col min="1023" max="1023" width="30.7109375" customWidth="1"/>
    <col min="1024" max="1024" width="6.7109375" customWidth="1"/>
    <col min="1025" max="1025" width="11.42578125" customWidth="1"/>
    <col min="1026" max="1026" width="16.7109375" customWidth="1"/>
    <col min="1027" max="1031" width="0" hidden="1" customWidth="1"/>
    <col min="1032" max="1032" width="18.7109375" customWidth="1"/>
    <col min="1276" max="1276" width="8.7109375" customWidth="1"/>
    <col min="1277" max="1277" width="11.7109375" customWidth="1"/>
    <col min="1278" max="1278" width="36.7109375" customWidth="1"/>
    <col min="1279" max="1279" width="30.7109375" customWidth="1"/>
    <col min="1280" max="1280" width="6.7109375" customWidth="1"/>
    <col min="1281" max="1281" width="11.42578125" customWidth="1"/>
    <col min="1282" max="1282" width="16.7109375" customWidth="1"/>
    <col min="1283" max="1287" width="0" hidden="1" customWidth="1"/>
    <col min="1288" max="1288" width="18.7109375" customWidth="1"/>
    <col min="1532" max="1532" width="8.7109375" customWidth="1"/>
    <col min="1533" max="1533" width="11.7109375" customWidth="1"/>
    <col min="1534" max="1534" width="36.7109375" customWidth="1"/>
    <col min="1535" max="1535" width="30.7109375" customWidth="1"/>
    <col min="1536" max="1536" width="6.7109375" customWidth="1"/>
    <col min="1537" max="1537" width="11.42578125" customWidth="1"/>
    <col min="1538" max="1538" width="16.7109375" customWidth="1"/>
    <col min="1539" max="1543" width="0" hidden="1" customWidth="1"/>
    <col min="1544" max="1544" width="18.7109375" customWidth="1"/>
    <col min="1788" max="1788" width="8.7109375" customWidth="1"/>
    <col min="1789" max="1789" width="11.7109375" customWidth="1"/>
    <col min="1790" max="1790" width="36.7109375" customWidth="1"/>
    <col min="1791" max="1791" width="30.7109375" customWidth="1"/>
    <col min="1792" max="1792" width="6.7109375" customWidth="1"/>
    <col min="1793" max="1793" width="11.42578125" customWidth="1"/>
    <col min="1794" max="1794" width="16.7109375" customWidth="1"/>
    <col min="1795" max="1799" width="0" hidden="1" customWidth="1"/>
    <col min="1800" max="1800" width="18.7109375" customWidth="1"/>
    <col min="2044" max="2044" width="8.7109375" customWidth="1"/>
    <col min="2045" max="2045" width="11.7109375" customWidth="1"/>
    <col min="2046" max="2046" width="36.7109375" customWidth="1"/>
    <col min="2047" max="2047" width="30.7109375" customWidth="1"/>
    <col min="2048" max="2048" width="6.7109375" customWidth="1"/>
    <col min="2049" max="2049" width="11.42578125" customWidth="1"/>
    <col min="2050" max="2050" width="16.7109375" customWidth="1"/>
    <col min="2051" max="2055" width="0" hidden="1" customWidth="1"/>
    <col min="2056" max="2056" width="18.7109375" customWidth="1"/>
    <col min="2300" max="2300" width="8.7109375" customWidth="1"/>
    <col min="2301" max="2301" width="11.7109375" customWidth="1"/>
    <col min="2302" max="2302" width="36.7109375" customWidth="1"/>
    <col min="2303" max="2303" width="30.7109375" customWidth="1"/>
    <col min="2304" max="2304" width="6.7109375" customWidth="1"/>
    <col min="2305" max="2305" width="11.42578125" customWidth="1"/>
    <col min="2306" max="2306" width="16.7109375" customWidth="1"/>
    <col min="2307" max="2311" width="0" hidden="1" customWidth="1"/>
    <col min="2312" max="2312" width="18.7109375" customWidth="1"/>
    <col min="2556" max="2556" width="8.7109375" customWidth="1"/>
    <col min="2557" max="2557" width="11.7109375" customWidth="1"/>
    <col min="2558" max="2558" width="36.7109375" customWidth="1"/>
    <col min="2559" max="2559" width="30.7109375" customWidth="1"/>
    <col min="2560" max="2560" width="6.7109375" customWidth="1"/>
    <col min="2561" max="2561" width="11.42578125" customWidth="1"/>
    <col min="2562" max="2562" width="16.7109375" customWidth="1"/>
    <col min="2563" max="2567" width="0" hidden="1" customWidth="1"/>
    <col min="2568" max="2568" width="18.7109375" customWidth="1"/>
    <col min="2812" max="2812" width="8.7109375" customWidth="1"/>
    <col min="2813" max="2813" width="11.7109375" customWidth="1"/>
    <col min="2814" max="2814" width="36.7109375" customWidth="1"/>
    <col min="2815" max="2815" width="30.7109375" customWidth="1"/>
    <col min="2816" max="2816" width="6.7109375" customWidth="1"/>
    <col min="2817" max="2817" width="11.42578125" customWidth="1"/>
    <col min="2818" max="2818" width="16.7109375" customWidth="1"/>
    <col min="2819" max="2823" width="0" hidden="1" customWidth="1"/>
    <col min="2824" max="2824" width="18.7109375" customWidth="1"/>
    <col min="3068" max="3068" width="8.7109375" customWidth="1"/>
    <col min="3069" max="3069" width="11.7109375" customWidth="1"/>
    <col min="3070" max="3070" width="36.7109375" customWidth="1"/>
    <col min="3071" max="3071" width="30.7109375" customWidth="1"/>
    <col min="3072" max="3072" width="6.7109375" customWidth="1"/>
    <col min="3073" max="3073" width="11.42578125" customWidth="1"/>
    <col min="3074" max="3074" width="16.7109375" customWidth="1"/>
    <col min="3075" max="3079" width="0" hidden="1" customWidth="1"/>
    <col min="3080" max="3080" width="18.7109375" customWidth="1"/>
    <col min="3324" max="3324" width="8.7109375" customWidth="1"/>
    <col min="3325" max="3325" width="11.7109375" customWidth="1"/>
    <col min="3326" max="3326" width="36.7109375" customWidth="1"/>
    <col min="3327" max="3327" width="30.7109375" customWidth="1"/>
    <col min="3328" max="3328" width="6.7109375" customWidth="1"/>
    <col min="3329" max="3329" width="11.42578125" customWidth="1"/>
    <col min="3330" max="3330" width="16.7109375" customWidth="1"/>
    <col min="3331" max="3335" width="0" hidden="1" customWidth="1"/>
    <col min="3336" max="3336" width="18.7109375" customWidth="1"/>
    <col min="3580" max="3580" width="8.7109375" customWidth="1"/>
    <col min="3581" max="3581" width="11.7109375" customWidth="1"/>
    <col min="3582" max="3582" width="36.7109375" customWidth="1"/>
    <col min="3583" max="3583" width="30.7109375" customWidth="1"/>
    <col min="3584" max="3584" width="6.7109375" customWidth="1"/>
    <col min="3585" max="3585" width="11.42578125" customWidth="1"/>
    <col min="3586" max="3586" width="16.7109375" customWidth="1"/>
    <col min="3587" max="3591" width="0" hidden="1" customWidth="1"/>
    <col min="3592" max="3592" width="18.7109375" customWidth="1"/>
    <col min="3836" max="3836" width="8.7109375" customWidth="1"/>
    <col min="3837" max="3837" width="11.7109375" customWidth="1"/>
    <col min="3838" max="3838" width="36.7109375" customWidth="1"/>
    <col min="3839" max="3839" width="30.7109375" customWidth="1"/>
    <col min="3840" max="3840" width="6.7109375" customWidth="1"/>
    <col min="3841" max="3841" width="11.42578125" customWidth="1"/>
    <col min="3842" max="3842" width="16.7109375" customWidth="1"/>
    <col min="3843" max="3847" width="0" hidden="1" customWidth="1"/>
    <col min="3848" max="3848" width="18.7109375" customWidth="1"/>
    <col min="4092" max="4092" width="8.7109375" customWidth="1"/>
    <col min="4093" max="4093" width="11.7109375" customWidth="1"/>
    <col min="4094" max="4094" width="36.7109375" customWidth="1"/>
    <col min="4095" max="4095" width="30.7109375" customWidth="1"/>
    <col min="4096" max="4096" width="6.7109375" customWidth="1"/>
    <col min="4097" max="4097" width="11.42578125" customWidth="1"/>
    <col min="4098" max="4098" width="16.7109375" customWidth="1"/>
    <col min="4099" max="4103" width="0" hidden="1" customWidth="1"/>
    <col min="4104" max="4104" width="18.7109375" customWidth="1"/>
    <col min="4348" max="4348" width="8.7109375" customWidth="1"/>
    <col min="4349" max="4349" width="11.7109375" customWidth="1"/>
    <col min="4350" max="4350" width="36.7109375" customWidth="1"/>
    <col min="4351" max="4351" width="30.7109375" customWidth="1"/>
    <col min="4352" max="4352" width="6.7109375" customWidth="1"/>
    <col min="4353" max="4353" width="11.42578125" customWidth="1"/>
    <col min="4354" max="4354" width="16.7109375" customWidth="1"/>
    <col min="4355" max="4359" width="0" hidden="1" customWidth="1"/>
    <col min="4360" max="4360" width="18.7109375" customWidth="1"/>
    <col min="4604" max="4604" width="8.7109375" customWidth="1"/>
    <col min="4605" max="4605" width="11.7109375" customWidth="1"/>
    <col min="4606" max="4606" width="36.7109375" customWidth="1"/>
    <col min="4607" max="4607" width="30.7109375" customWidth="1"/>
    <col min="4608" max="4608" width="6.7109375" customWidth="1"/>
    <col min="4609" max="4609" width="11.42578125" customWidth="1"/>
    <col min="4610" max="4610" width="16.7109375" customWidth="1"/>
    <col min="4611" max="4615" width="0" hidden="1" customWidth="1"/>
    <col min="4616" max="4616" width="18.7109375" customWidth="1"/>
    <col min="4860" max="4860" width="8.7109375" customWidth="1"/>
    <col min="4861" max="4861" width="11.7109375" customWidth="1"/>
    <col min="4862" max="4862" width="36.7109375" customWidth="1"/>
    <col min="4863" max="4863" width="30.7109375" customWidth="1"/>
    <col min="4864" max="4864" width="6.7109375" customWidth="1"/>
    <col min="4865" max="4865" width="11.42578125" customWidth="1"/>
    <col min="4866" max="4866" width="16.7109375" customWidth="1"/>
    <col min="4867" max="4871" width="0" hidden="1" customWidth="1"/>
    <col min="4872" max="4872" width="18.7109375" customWidth="1"/>
    <col min="5116" max="5116" width="8.7109375" customWidth="1"/>
    <col min="5117" max="5117" width="11.7109375" customWidth="1"/>
    <col min="5118" max="5118" width="36.7109375" customWidth="1"/>
    <col min="5119" max="5119" width="30.7109375" customWidth="1"/>
    <col min="5120" max="5120" width="6.7109375" customWidth="1"/>
    <col min="5121" max="5121" width="11.42578125" customWidth="1"/>
    <col min="5122" max="5122" width="16.7109375" customWidth="1"/>
    <col min="5123" max="5127" width="0" hidden="1" customWidth="1"/>
    <col min="5128" max="5128" width="18.7109375" customWidth="1"/>
    <col min="5372" max="5372" width="8.7109375" customWidth="1"/>
    <col min="5373" max="5373" width="11.7109375" customWidth="1"/>
    <col min="5374" max="5374" width="36.7109375" customWidth="1"/>
    <col min="5375" max="5375" width="30.7109375" customWidth="1"/>
    <col min="5376" max="5376" width="6.7109375" customWidth="1"/>
    <col min="5377" max="5377" width="11.42578125" customWidth="1"/>
    <col min="5378" max="5378" width="16.7109375" customWidth="1"/>
    <col min="5379" max="5383" width="0" hidden="1" customWidth="1"/>
    <col min="5384" max="5384" width="18.7109375" customWidth="1"/>
    <col min="5628" max="5628" width="8.7109375" customWidth="1"/>
    <col min="5629" max="5629" width="11.7109375" customWidth="1"/>
    <col min="5630" max="5630" width="36.7109375" customWidth="1"/>
    <col min="5631" max="5631" width="30.7109375" customWidth="1"/>
    <col min="5632" max="5632" width="6.7109375" customWidth="1"/>
    <col min="5633" max="5633" width="11.42578125" customWidth="1"/>
    <col min="5634" max="5634" width="16.7109375" customWidth="1"/>
    <col min="5635" max="5639" width="0" hidden="1" customWidth="1"/>
    <col min="5640" max="5640" width="18.7109375" customWidth="1"/>
    <col min="5884" max="5884" width="8.7109375" customWidth="1"/>
    <col min="5885" max="5885" width="11.7109375" customWidth="1"/>
    <col min="5886" max="5886" width="36.7109375" customWidth="1"/>
    <col min="5887" max="5887" width="30.7109375" customWidth="1"/>
    <col min="5888" max="5888" width="6.7109375" customWidth="1"/>
    <col min="5889" max="5889" width="11.42578125" customWidth="1"/>
    <col min="5890" max="5890" width="16.7109375" customWidth="1"/>
    <col min="5891" max="5895" width="0" hidden="1" customWidth="1"/>
    <col min="5896" max="5896" width="18.7109375" customWidth="1"/>
    <col min="6140" max="6140" width="8.7109375" customWidth="1"/>
    <col min="6141" max="6141" width="11.7109375" customWidth="1"/>
    <col min="6142" max="6142" width="36.7109375" customWidth="1"/>
    <col min="6143" max="6143" width="30.7109375" customWidth="1"/>
    <col min="6144" max="6144" width="6.7109375" customWidth="1"/>
    <col min="6145" max="6145" width="11.42578125" customWidth="1"/>
    <col min="6146" max="6146" width="16.7109375" customWidth="1"/>
    <col min="6147" max="6151" width="0" hidden="1" customWidth="1"/>
    <col min="6152" max="6152" width="18.7109375" customWidth="1"/>
    <col min="6396" max="6396" width="8.7109375" customWidth="1"/>
    <col min="6397" max="6397" width="11.7109375" customWidth="1"/>
    <col min="6398" max="6398" width="36.7109375" customWidth="1"/>
    <col min="6399" max="6399" width="30.7109375" customWidth="1"/>
    <col min="6400" max="6400" width="6.7109375" customWidth="1"/>
    <col min="6401" max="6401" width="11.42578125" customWidth="1"/>
    <col min="6402" max="6402" width="16.7109375" customWidth="1"/>
    <col min="6403" max="6407" width="0" hidden="1" customWidth="1"/>
    <col min="6408" max="6408" width="18.7109375" customWidth="1"/>
    <col min="6652" max="6652" width="8.7109375" customWidth="1"/>
    <col min="6653" max="6653" width="11.7109375" customWidth="1"/>
    <col min="6654" max="6654" width="36.7109375" customWidth="1"/>
    <col min="6655" max="6655" width="30.7109375" customWidth="1"/>
    <col min="6656" max="6656" width="6.7109375" customWidth="1"/>
    <col min="6657" max="6657" width="11.42578125" customWidth="1"/>
    <col min="6658" max="6658" width="16.7109375" customWidth="1"/>
    <col min="6659" max="6663" width="0" hidden="1" customWidth="1"/>
    <col min="6664" max="6664" width="18.7109375" customWidth="1"/>
    <col min="6908" max="6908" width="8.7109375" customWidth="1"/>
    <col min="6909" max="6909" width="11.7109375" customWidth="1"/>
    <col min="6910" max="6910" width="36.7109375" customWidth="1"/>
    <col min="6911" max="6911" width="30.7109375" customWidth="1"/>
    <col min="6912" max="6912" width="6.7109375" customWidth="1"/>
    <col min="6913" max="6913" width="11.42578125" customWidth="1"/>
    <col min="6914" max="6914" width="16.7109375" customWidth="1"/>
    <col min="6915" max="6919" width="0" hidden="1" customWidth="1"/>
    <col min="6920" max="6920" width="18.7109375" customWidth="1"/>
    <col min="7164" max="7164" width="8.7109375" customWidth="1"/>
    <col min="7165" max="7165" width="11.7109375" customWidth="1"/>
    <col min="7166" max="7166" width="36.7109375" customWidth="1"/>
    <col min="7167" max="7167" width="30.7109375" customWidth="1"/>
    <col min="7168" max="7168" width="6.7109375" customWidth="1"/>
    <col min="7169" max="7169" width="11.42578125" customWidth="1"/>
    <col min="7170" max="7170" width="16.7109375" customWidth="1"/>
    <col min="7171" max="7175" width="0" hidden="1" customWidth="1"/>
    <col min="7176" max="7176" width="18.7109375" customWidth="1"/>
    <col min="7420" max="7420" width="8.7109375" customWidth="1"/>
    <col min="7421" max="7421" width="11.7109375" customWidth="1"/>
    <col min="7422" max="7422" width="36.7109375" customWidth="1"/>
    <col min="7423" max="7423" width="30.7109375" customWidth="1"/>
    <col min="7424" max="7424" width="6.7109375" customWidth="1"/>
    <col min="7425" max="7425" width="11.42578125" customWidth="1"/>
    <col min="7426" max="7426" width="16.7109375" customWidth="1"/>
    <col min="7427" max="7431" width="0" hidden="1" customWidth="1"/>
    <col min="7432" max="7432" width="18.7109375" customWidth="1"/>
    <col min="7676" max="7676" width="8.7109375" customWidth="1"/>
    <col min="7677" max="7677" width="11.7109375" customWidth="1"/>
    <col min="7678" max="7678" width="36.7109375" customWidth="1"/>
    <col min="7679" max="7679" width="30.7109375" customWidth="1"/>
    <col min="7680" max="7680" width="6.7109375" customWidth="1"/>
    <col min="7681" max="7681" width="11.42578125" customWidth="1"/>
    <col min="7682" max="7682" width="16.7109375" customWidth="1"/>
    <col min="7683" max="7687" width="0" hidden="1" customWidth="1"/>
    <col min="7688" max="7688" width="18.7109375" customWidth="1"/>
    <col min="7932" max="7932" width="8.7109375" customWidth="1"/>
    <col min="7933" max="7933" width="11.7109375" customWidth="1"/>
    <col min="7934" max="7934" width="36.7109375" customWidth="1"/>
    <col min="7935" max="7935" width="30.7109375" customWidth="1"/>
    <col min="7936" max="7936" width="6.7109375" customWidth="1"/>
    <col min="7937" max="7937" width="11.42578125" customWidth="1"/>
    <col min="7938" max="7938" width="16.7109375" customWidth="1"/>
    <col min="7939" max="7943" width="0" hidden="1" customWidth="1"/>
    <col min="7944" max="7944" width="18.7109375" customWidth="1"/>
    <col min="8188" max="8188" width="8.7109375" customWidth="1"/>
    <col min="8189" max="8189" width="11.7109375" customWidth="1"/>
    <col min="8190" max="8190" width="36.7109375" customWidth="1"/>
    <col min="8191" max="8191" width="30.7109375" customWidth="1"/>
    <col min="8192" max="8192" width="6.7109375" customWidth="1"/>
    <col min="8193" max="8193" width="11.42578125" customWidth="1"/>
    <col min="8194" max="8194" width="16.7109375" customWidth="1"/>
    <col min="8195" max="8199" width="0" hidden="1" customWidth="1"/>
    <col min="8200" max="8200" width="18.7109375" customWidth="1"/>
    <col min="8444" max="8444" width="8.7109375" customWidth="1"/>
    <col min="8445" max="8445" width="11.7109375" customWidth="1"/>
    <col min="8446" max="8446" width="36.7109375" customWidth="1"/>
    <col min="8447" max="8447" width="30.7109375" customWidth="1"/>
    <col min="8448" max="8448" width="6.7109375" customWidth="1"/>
    <col min="8449" max="8449" width="11.42578125" customWidth="1"/>
    <col min="8450" max="8450" width="16.7109375" customWidth="1"/>
    <col min="8451" max="8455" width="0" hidden="1" customWidth="1"/>
    <col min="8456" max="8456" width="18.7109375" customWidth="1"/>
    <col min="8700" max="8700" width="8.7109375" customWidth="1"/>
    <col min="8701" max="8701" width="11.7109375" customWidth="1"/>
    <col min="8702" max="8702" width="36.7109375" customWidth="1"/>
    <col min="8703" max="8703" width="30.7109375" customWidth="1"/>
    <col min="8704" max="8704" width="6.7109375" customWidth="1"/>
    <col min="8705" max="8705" width="11.42578125" customWidth="1"/>
    <col min="8706" max="8706" width="16.7109375" customWidth="1"/>
    <col min="8707" max="8711" width="0" hidden="1" customWidth="1"/>
    <col min="8712" max="8712" width="18.7109375" customWidth="1"/>
    <col min="8956" max="8956" width="8.7109375" customWidth="1"/>
    <col min="8957" max="8957" width="11.7109375" customWidth="1"/>
    <col min="8958" max="8958" width="36.7109375" customWidth="1"/>
    <col min="8959" max="8959" width="30.7109375" customWidth="1"/>
    <col min="8960" max="8960" width="6.7109375" customWidth="1"/>
    <col min="8961" max="8961" width="11.42578125" customWidth="1"/>
    <col min="8962" max="8962" width="16.7109375" customWidth="1"/>
    <col min="8963" max="8967" width="0" hidden="1" customWidth="1"/>
    <col min="8968" max="8968" width="18.7109375" customWidth="1"/>
    <col min="9212" max="9212" width="8.7109375" customWidth="1"/>
    <col min="9213" max="9213" width="11.7109375" customWidth="1"/>
    <col min="9214" max="9214" width="36.7109375" customWidth="1"/>
    <col min="9215" max="9215" width="30.7109375" customWidth="1"/>
    <col min="9216" max="9216" width="6.7109375" customWidth="1"/>
    <col min="9217" max="9217" width="11.42578125" customWidth="1"/>
    <col min="9218" max="9218" width="16.7109375" customWidth="1"/>
    <col min="9219" max="9223" width="0" hidden="1" customWidth="1"/>
    <col min="9224" max="9224" width="18.7109375" customWidth="1"/>
    <col min="9468" max="9468" width="8.7109375" customWidth="1"/>
    <col min="9469" max="9469" width="11.7109375" customWidth="1"/>
    <col min="9470" max="9470" width="36.7109375" customWidth="1"/>
    <col min="9471" max="9471" width="30.7109375" customWidth="1"/>
    <col min="9472" max="9472" width="6.7109375" customWidth="1"/>
    <col min="9473" max="9473" width="11.42578125" customWidth="1"/>
    <col min="9474" max="9474" width="16.7109375" customWidth="1"/>
    <col min="9475" max="9479" width="0" hidden="1" customWidth="1"/>
    <col min="9480" max="9480" width="18.7109375" customWidth="1"/>
    <col min="9724" max="9724" width="8.7109375" customWidth="1"/>
    <col min="9725" max="9725" width="11.7109375" customWidth="1"/>
    <col min="9726" max="9726" width="36.7109375" customWidth="1"/>
    <col min="9727" max="9727" width="30.7109375" customWidth="1"/>
    <col min="9728" max="9728" width="6.7109375" customWidth="1"/>
    <col min="9729" max="9729" width="11.42578125" customWidth="1"/>
    <col min="9730" max="9730" width="16.7109375" customWidth="1"/>
    <col min="9731" max="9735" width="0" hidden="1" customWidth="1"/>
    <col min="9736" max="9736" width="18.7109375" customWidth="1"/>
    <col min="9980" max="9980" width="8.7109375" customWidth="1"/>
    <col min="9981" max="9981" width="11.7109375" customWidth="1"/>
    <col min="9982" max="9982" width="36.7109375" customWidth="1"/>
    <col min="9983" max="9983" width="30.7109375" customWidth="1"/>
    <col min="9984" max="9984" width="6.7109375" customWidth="1"/>
    <col min="9985" max="9985" width="11.42578125" customWidth="1"/>
    <col min="9986" max="9986" width="16.7109375" customWidth="1"/>
    <col min="9987" max="9991" width="0" hidden="1" customWidth="1"/>
    <col min="9992" max="9992" width="18.7109375" customWidth="1"/>
    <col min="10236" max="10236" width="8.7109375" customWidth="1"/>
    <col min="10237" max="10237" width="11.7109375" customWidth="1"/>
    <col min="10238" max="10238" width="36.7109375" customWidth="1"/>
    <col min="10239" max="10239" width="30.7109375" customWidth="1"/>
    <col min="10240" max="10240" width="6.7109375" customWidth="1"/>
    <col min="10241" max="10241" width="11.42578125" customWidth="1"/>
    <col min="10242" max="10242" width="16.7109375" customWidth="1"/>
    <col min="10243" max="10247" width="0" hidden="1" customWidth="1"/>
    <col min="10248" max="10248" width="18.7109375" customWidth="1"/>
    <col min="10492" max="10492" width="8.7109375" customWidth="1"/>
    <col min="10493" max="10493" width="11.7109375" customWidth="1"/>
    <col min="10494" max="10494" width="36.7109375" customWidth="1"/>
    <col min="10495" max="10495" width="30.7109375" customWidth="1"/>
    <col min="10496" max="10496" width="6.7109375" customWidth="1"/>
    <col min="10497" max="10497" width="11.42578125" customWidth="1"/>
    <col min="10498" max="10498" width="16.7109375" customWidth="1"/>
    <col min="10499" max="10503" width="0" hidden="1" customWidth="1"/>
    <col min="10504" max="10504" width="18.7109375" customWidth="1"/>
    <col min="10748" max="10748" width="8.7109375" customWidth="1"/>
    <col min="10749" max="10749" width="11.7109375" customWidth="1"/>
    <col min="10750" max="10750" width="36.7109375" customWidth="1"/>
    <col min="10751" max="10751" width="30.7109375" customWidth="1"/>
    <col min="10752" max="10752" width="6.7109375" customWidth="1"/>
    <col min="10753" max="10753" width="11.42578125" customWidth="1"/>
    <col min="10754" max="10754" width="16.7109375" customWidth="1"/>
    <col min="10755" max="10759" width="0" hidden="1" customWidth="1"/>
    <col min="10760" max="10760" width="18.7109375" customWidth="1"/>
    <col min="11004" max="11004" width="8.7109375" customWidth="1"/>
    <col min="11005" max="11005" width="11.7109375" customWidth="1"/>
    <col min="11006" max="11006" width="36.7109375" customWidth="1"/>
    <col min="11007" max="11007" width="30.7109375" customWidth="1"/>
    <col min="11008" max="11008" width="6.7109375" customWidth="1"/>
    <col min="11009" max="11009" width="11.42578125" customWidth="1"/>
    <col min="11010" max="11010" width="16.7109375" customWidth="1"/>
    <col min="11011" max="11015" width="0" hidden="1" customWidth="1"/>
    <col min="11016" max="11016" width="18.7109375" customWidth="1"/>
    <col min="11260" max="11260" width="8.7109375" customWidth="1"/>
    <col min="11261" max="11261" width="11.7109375" customWidth="1"/>
    <col min="11262" max="11262" width="36.7109375" customWidth="1"/>
    <col min="11263" max="11263" width="30.7109375" customWidth="1"/>
    <col min="11264" max="11264" width="6.7109375" customWidth="1"/>
    <col min="11265" max="11265" width="11.42578125" customWidth="1"/>
    <col min="11266" max="11266" width="16.7109375" customWidth="1"/>
    <col min="11267" max="11271" width="0" hidden="1" customWidth="1"/>
    <col min="11272" max="11272" width="18.7109375" customWidth="1"/>
    <col min="11516" max="11516" width="8.7109375" customWidth="1"/>
    <col min="11517" max="11517" width="11.7109375" customWidth="1"/>
    <col min="11518" max="11518" width="36.7109375" customWidth="1"/>
    <col min="11519" max="11519" width="30.7109375" customWidth="1"/>
    <col min="11520" max="11520" width="6.7109375" customWidth="1"/>
    <col min="11521" max="11521" width="11.42578125" customWidth="1"/>
    <col min="11522" max="11522" width="16.7109375" customWidth="1"/>
    <col min="11523" max="11527" width="0" hidden="1" customWidth="1"/>
    <col min="11528" max="11528" width="18.7109375" customWidth="1"/>
    <col min="11772" max="11772" width="8.7109375" customWidth="1"/>
    <col min="11773" max="11773" width="11.7109375" customWidth="1"/>
    <col min="11774" max="11774" width="36.7109375" customWidth="1"/>
    <col min="11775" max="11775" width="30.7109375" customWidth="1"/>
    <col min="11776" max="11776" width="6.7109375" customWidth="1"/>
    <col min="11777" max="11777" width="11.42578125" customWidth="1"/>
    <col min="11778" max="11778" width="16.7109375" customWidth="1"/>
    <col min="11779" max="11783" width="0" hidden="1" customWidth="1"/>
    <col min="11784" max="11784" width="18.7109375" customWidth="1"/>
    <col min="12028" max="12028" width="8.7109375" customWidth="1"/>
    <col min="12029" max="12029" width="11.7109375" customWidth="1"/>
    <col min="12030" max="12030" width="36.7109375" customWidth="1"/>
    <col min="12031" max="12031" width="30.7109375" customWidth="1"/>
    <col min="12032" max="12032" width="6.7109375" customWidth="1"/>
    <col min="12033" max="12033" width="11.42578125" customWidth="1"/>
    <col min="12034" max="12034" width="16.7109375" customWidth="1"/>
    <col min="12035" max="12039" width="0" hidden="1" customWidth="1"/>
    <col min="12040" max="12040" width="18.7109375" customWidth="1"/>
    <col min="12284" max="12284" width="8.7109375" customWidth="1"/>
    <col min="12285" max="12285" width="11.7109375" customWidth="1"/>
    <col min="12286" max="12286" width="36.7109375" customWidth="1"/>
    <col min="12287" max="12287" width="30.7109375" customWidth="1"/>
    <col min="12288" max="12288" width="6.7109375" customWidth="1"/>
    <col min="12289" max="12289" width="11.42578125" customWidth="1"/>
    <col min="12290" max="12290" width="16.7109375" customWidth="1"/>
    <col min="12291" max="12295" width="0" hidden="1" customWidth="1"/>
    <col min="12296" max="12296" width="18.7109375" customWidth="1"/>
    <col min="12540" max="12540" width="8.7109375" customWidth="1"/>
    <col min="12541" max="12541" width="11.7109375" customWidth="1"/>
    <col min="12542" max="12542" width="36.7109375" customWidth="1"/>
    <col min="12543" max="12543" width="30.7109375" customWidth="1"/>
    <col min="12544" max="12544" width="6.7109375" customWidth="1"/>
    <col min="12545" max="12545" width="11.42578125" customWidth="1"/>
    <col min="12546" max="12546" width="16.7109375" customWidth="1"/>
    <col min="12547" max="12551" width="0" hidden="1" customWidth="1"/>
    <col min="12552" max="12552" width="18.7109375" customWidth="1"/>
    <col min="12796" max="12796" width="8.7109375" customWidth="1"/>
    <col min="12797" max="12797" width="11.7109375" customWidth="1"/>
    <col min="12798" max="12798" width="36.7109375" customWidth="1"/>
    <col min="12799" max="12799" width="30.7109375" customWidth="1"/>
    <col min="12800" max="12800" width="6.7109375" customWidth="1"/>
    <col min="12801" max="12801" width="11.42578125" customWidth="1"/>
    <col min="12802" max="12802" width="16.7109375" customWidth="1"/>
    <col min="12803" max="12807" width="0" hidden="1" customWidth="1"/>
    <col min="12808" max="12808" width="18.7109375" customWidth="1"/>
    <col min="13052" max="13052" width="8.7109375" customWidth="1"/>
    <col min="13053" max="13053" width="11.7109375" customWidth="1"/>
    <col min="13054" max="13054" width="36.7109375" customWidth="1"/>
    <col min="13055" max="13055" width="30.7109375" customWidth="1"/>
    <col min="13056" max="13056" width="6.7109375" customWidth="1"/>
    <col min="13057" max="13057" width="11.42578125" customWidth="1"/>
    <col min="13058" max="13058" width="16.7109375" customWidth="1"/>
    <col min="13059" max="13063" width="0" hidden="1" customWidth="1"/>
    <col min="13064" max="13064" width="18.7109375" customWidth="1"/>
    <col min="13308" max="13308" width="8.7109375" customWidth="1"/>
    <col min="13309" max="13309" width="11.7109375" customWidth="1"/>
    <col min="13310" max="13310" width="36.7109375" customWidth="1"/>
    <col min="13311" max="13311" width="30.7109375" customWidth="1"/>
    <col min="13312" max="13312" width="6.7109375" customWidth="1"/>
    <col min="13313" max="13313" width="11.42578125" customWidth="1"/>
    <col min="13314" max="13314" width="16.7109375" customWidth="1"/>
    <col min="13315" max="13319" width="0" hidden="1" customWidth="1"/>
    <col min="13320" max="13320" width="18.7109375" customWidth="1"/>
    <col min="13564" max="13564" width="8.7109375" customWidth="1"/>
    <col min="13565" max="13565" width="11.7109375" customWidth="1"/>
    <col min="13566" max="13566" width="36.7109375" customWidth="1"/>
    <col min="13567" max="13567" width="30.7109375" customWidth="1"/>
    <col min="13568" max="13568" width="6.7109375" customWidth="1"/>
    <col min="13569" max="13569" width="11.42578125" customWidth="1"/>
    <col min="13570" max="13570" width="16.7109375" customWidth="1"/>
    <col min="13571" max="13575" width="0" hidden="1" customWidth="1"/>
    <col min="13576" max="13576" width="18.7109375" customWidth="1"/>
    <col min="13820" max="13820" width="8.7109375" customWidth="1"/>
    <col min="13821" max="13821" width="11.7109375" customWidth="1"/>
    <col min="13822" max="13822" width="36.7109375" customWidth="1"/>
    <col min="13823" max="13823" width="30.7109375" customWidth="1"/>
    <col min="13824" max="13824" width="6.7109375" customWidth="1"/>
    <col min="13825" max="13825" width="11.42578125" customWidth="1"/>
    <col min="13826" max="13826" width="16.7109375" customWidth="1"/>
    <col min="13827" max="13831" width="0" hidden="1" customWidth="1"/>
    <col min="13832" max="13832" width="18.7109375" customWidth="1"/>
    <col min="14076" max="14076" width="8.7109375" customWidth="1"/>
    <col min="14077" max="14077" width="11.7109375" customWidth="1"/>
    <col min="14078" max="14078" width="36.7109375" customWidth="1"/>
    <col min="14079" max="14079" width="30.7109375" customWidth="1"/>
    <col min="14080" max="14080" width="6.7109375" customWidth="1"/>
    <col min="14081" max="14081" width="11.42578125" customWidth="1"/>
    <col min="14082" max="14082" width="16.7109375" customWidth="1"/>
    <col min="14083" max="14087" width="0" hidden="1" customWidth="1"/>
    <col min="14088" max="14088" width="18.7109375" customWidth="1"/>
    <col min="14332" max="14332" width="8.7109375" customWidth="1"/>
    <col min="14333" max="14333" width="11.7109375" customWidth="1"/>
    <col min="14334" max="14334" width="36.7109375" customWidth="1"/>
    <col min="14335" max="14335" width="30.7109375" customWidth="1"/>
    <col min="14336" max="14336" width="6.7109375" customWidth="1"/>
    <col min="14337" max="14337" width="11.42578125" customWidth="1"/>
    <col min="14338" max="14338" width="16.7109375" customWidth="1"/>
    <col min="14339" max="14343" width="0" hidden="1" customWidth="1"/>
    <col min="14344" max="14344" width="18.7109375" customWidth="1"/>
    <col min="14588" max="14588" width="8.7109375" customWidth="1"/>
    <col min="14589" max="14589" width="11.7109375" customWidth="1"/>
    <col min="14590" max="14590" width="36.7109375" customWidth="1"/>
    <col min="14591" max="14591" width="30.7109375" customWidth="1"/>
    <col min="14592" max="14592" width="6.7109375" customWidth="1"/>
    <col min="14593" max="14593" width="11.42578125" customWidth="1"/>
    <col min="14594" max="14594" width="16.7109375" customWidth="1"/>
    <col min="14595" max="14599" width="0" hidden="1" customWidth="1"/>
    <col min="14600" max="14600" width="18.7109375" customWidth="1"/>
    <col min="14844" max="14844" width="8.7109375" customWidth="1"/>
    <col min="14845" max="14845" width="11.7109375" customWidth="1"/>
    <col min="14846" max="14846" width="36.7109375" customWidth="1"/>
    <col min="14847" max="14847" width="30.7109375" customWidth="1"/>
    <col min="14848" max="14848" width="6.7109375" customWidth="1"/>
    <col min="14849" max="14849" width="11.42578125" customWidth="1"/>
    <col min="14850" max="14850" width="16.7109375" customWidth="1"/>
    <col min="14851" max="14855" width="0" hidden="1" customWidth="1"/>
    <col min="14856" max="14856" width="18.7109375" customWidth="1"/>
    <col min="15100" max="15100" width="8.7109375" customWidth="1"/>
    <col min="15101" max="15101" width="11.7109375" customWidth="1"/>
    <col min="15102" max="15102" width="36.7109375" customWidth="1"/>
    <col min="15103" max="15103" width="30.7109375" customWidth="1"/>
    <col min="15104" max="15104" width="6.7109375" customWidth="1"/>
    <col min="15105" max="15105" width="11.42578125" customWidth="1"/>
    <col min="15106" max="15106" width="16.7109375" customWidth="1"/>
    <col min="15107" max="15111" width="0" hidden="1" customWidth="1"/>
    <col min="15112" max="15112" width="18.7109375" customWidth="1"/>
    <col min="15356" max="15356" width="8.7109375" customWidth="1"/>
    <col min="15357" max="15357" width="11.7109375" customWidth="1"/>
    <col min="15358" max="15358" width="36.7109375" customWidth="1"/>
    <col min="15359" max="15359" width="30.7109375" customWidth="1"/>
    <col min="15360" max="15360" width="6.7109375" customWidth="1"/>
    <col min="15361" max="15361" width="11.42578125" customWidth="1"/>
    <col min="15362" max="15362" width="16.7109375" customWidth="1"/>
    <col min="15363" max="15367" width="0" hidden="1" customWidth="1"/>
    <col min="15368" max="15368" width="18.7109375" customWidth="1"/>
    <col min="15612" max="15612" width="8.7109375" customWidth="1"/>
    <col min="15613" max="15613" width="11.7109375" customWidth="1"/>
    <col min="15614" max="15614" width="36.7109375" customWidth="1"/>
    <col min="15615" max="15615" width="30.7109375" customWidth="1"/>
    <col min="15616" max="15616" width="6.7109375" customWidth="1"/>
    <col min="15617" max="15617" width="11.42578125" customWidth="1"/>
    <col min="15618" max="15618" width="16.7109375" customWidth="1"/>
    <col min="15619" max="15623" width="0" hidden="1" customWidth="1"/>
    <col min="15624" max="15624" width="18.7109375" customWidth="1"/>
    <col min="15868" max="15868" width="8.7109375" customWidth="1"/>
    <col min="15869" max="15869" width="11.7109375" customWidth="1"/>
    <col min="15870" max="15870" width="36.7109375" customWidth="1"/>
    <col min="15871" max="15871" width="30.7109375" customWidth="1"/>
    <col min="15872" max="15872" width="6.7109375" customWidth="1"/>
    <col min="15873" max="15873" width="11.42578125" customWidth="1"/>
    <col min="15874" max="15874" width="16.7109375" customWidth="1"/>
    <col min="15875" max="15879" width="0" hidden="1" customWidth="1"/>
    <col min="15880" max="15880" width="18.7109375" customWidth="1"/>
    <col min="16124" max="16124" width="8.7109375" customWidth="1"/>
    <col min="16125" max="16125" width="11.7109375" customWidth="1"/>
    <col min="16126" max="16126" width="36.7109375" customWidth="1"/>
    <col min="16127" max="16127" width="30.7109375" customWidth="1"/>
    <col min="16128" max="16128" width="6.7109375" customWidth="1"/>
    <col min="16129" max="16129" width="11.42578125" customWidth="1"/>
    <col min="16130" max="16130" width="16.7109375" customWidth="1"/>
    <col min="16131" max="16135" width="0" hidden="1" customWidth="1"/>
    <col min="16136" max="16136" width="18.7109375" customWidth="1"/>
  </cols>
  <sheetData>
    <row r="1" spans="1:8" ht="18.75" customHeight="1">
      <c r="A1" s="379" t="s">
        <v>174</v>
      </c>
      <c r="B1" s="377"/>
      <c r="C1" s="378"/>
      <c r="D1" s="378"/>
    </row>
    <row r="2" spans="1:8" s="43" customFormat="1" ht="18.75" thickBot="1">
      <c r="B2" s="44"/>
      <c r="C2" s="45"/>
      <c r="D2" s="45"/>
      <c r="E2" s="44"/>
      <c r="F2" s="46"/>
      <c r="G2" s="410"/>
      <c r="H2" s="411"/>
    </row>
    <row r="3" spans="1:8" s="47" customFormat="1" ht="15.75" thickBot="1">
      <c r="A3" s="412" t="s">
        <v>22</v>
      </c>
      <c r="B3" s="413" t="s">
        <v>23</v>
      </c>
      <c r="C3" s="414" t="s">
        <v>24</v>
      </c>
      <c r="D3" s="414" t="s">
        <v>25</v>
      </c>
      <c r="E3" s="413" t="s">
        <v>26</v>
      </c>
      <c r="F3" s="415" t="s">
        <v>0</v>
      </c>
      <c r="G3" s="416" t="s">
        <v>27</v>
      </c>
      <c r="H3" s="417" t="s">
        <v>28</v>
      </c>
    </row>
    <row r="4" spans="1:8" s="51" customFormat="1" ht="17.100000000000001" customHeight="1">
      <c r="A4" s="48" t="s">
        <v>29</v>
      </c>
      <c r="B4" s="49"/>
      <c r="C4" s="50"/>
      <c r="D4" s="50"/>
      <c r="E4" s="49"/>
      <c r="F4" s="418"/>
      <c r="G4" s="419"/>
      <c r="H4" s="419">
        <f>SUM(H5,H8,H24)</f>
        <v>0</v>
      </c>
    </row>
    <row r="5" spans="1:8" s="51" customFormat="1" ht="17.100000000000001" customHeight="1">
      <c r="A5" s="52" t="s">
        <v>30</v>
      </c>
      <c r="B5" s="53"/>
      <c r="C5" s="54"/>
      <c r="D5" s="54"/>
      <c r="E5" s="53"/>
      <c r="F5" s="420"/>
      <c r="G5" s="421"/>
      <c r="H5" s="421">
        <f>SUM(H6:H7)</f>
        <v>0</v>
      </c>
    </row>
    <row r="6" spans="1:8" ht="25.5">
      <c r="A6" s="55" t="s">
        <v>31</v>
      </c>
      <c r="B6" s="56" t="s">
        <v>32</v>
      </c>
      <c r="C6" s="57" t="s">
        <v>33</v>
      </c>
      <c r="D6" s="57"/>
      <c r="E6" s="438" t="s">
        <v>34</v>
      </c>
      <c r="F6" s="435">
        <v>2.72</v>
      </c>
      <c r="G6" s="422"/>
      <c r="H6" s="422">
        <f>F6*G6</f>
        <v>0</v>
      </c>
    </row>
    <row r="7" spans="1:8" ht="25.5">
      <c r="A7" s="55" t="s">
        <v>35</v>
      </c>
      <c r="B7" s="56" t="s">
        <v>36</v>
      </c>
      <c r="C7" s="57" t="s">
        <v>165</v>
      </c>
      <c r="D7" s="57"/>
      <c r="E7" s="438" t="s">
        <v>7</v>
      </c>
      <c r="F7" s="435">
        <v>147</v>
      </c>
      <c r="G7" s="423"/>
      <c r="H7" s="422">
        <f>F7*G7</f>
        <v>0</v>
      </c>
    </row>
    <row r="8" spans="1:8" s="51" customFormat="1" ht="17.100000000000001" customHeight="1">
      <c r="A8" s="52" t="s">
        <v>39</v>
      </c>
      <c r="B8" s="53"/>
      <c r="C8" s="54"/>
      <c r="D8" s="54"/>
      <c r="E8" s="439"/>
      <c r="F8" s="436"/>
      <c r="G8" s="421"/>
      <c r="H8" s="421">
        <f>SUM(H9:H23)</f>
        <v>0</v>
      </c>
    </row>
    <row r="9" spans="1:8" s="61" customFormat="1" ht="38.25">
      <c r="A9" s="58" t="s">
        <v>31</v>
      </c>
      <c r="B9" s="59" t="s">
        <v>40</v>
      </c>
      <c r="C9" s="60" t="s">
        <v>41</v>
      </c>
      <c r="D9" s="60"/>
      <c r="E9" s="440" t="s">
        <v>5</v>
      </c>
      <c r="F9" s="437">
        <v>450</v>
      </c>
      <c r="G9" s="424"/>
      <c r="H9" s="422">
        <f t="shared" ref="H9:H23" si="0">F9*G9</f>
        <v>0</v>
      </c>
    </row>
    <row r="10" spans="1:8" ht="25.5">
      <c r="A10" s="58" t="s">
        <v>35</v>
      </c>
      <c r="B10" s="59" t="s">
        <v>42</v>
      </c>
      <c r="C10" s="60" t="s">
        <v>43</v>
      </c>
      <c r="D10" s="57"/>
      <c r="E10" s="440" t="s">
        <v>7</v>
      </c>
      <c r="F10" s="435">
        <v>5</v>
      </c>
      <c r="G10" s="423"/>
      <c r="H10" s="422">
        <f t="shared" si="0"/>
        <v>0</v>
      </c>
    </row>
    <row r="11" spans="1:8" ht="38.25">
      <c r="A11" s="58" t="s">
        <v>37</v>
      </c>
      <c r="B11" s="59" t="s">
        <v>44</v>
      </c>
      <c r="C11" s="60" t="s">
        <v>45</v>
      </c>
      <c r="D11" s="57" t="s">
        <v>46</v>
      </c>
      <c r="E11" s="440" t="s">
        <v>7</v>
      </c>
      <c r="F11" s="435">
        <v>5</v>
      </c>
      <c r="G11" s="423"/>
      <c r="H11" s="422">
        <f t="shared" si="0"/>
        <v>0</v>
      </c>
    </row>
    <row r="12" spans="1:8" ht="25.5">
      <c r="A12" s="58" t="s">
        <v>38</v>
      </c>
      <c r="B12" s="59" t="s">
        <v>47</v>
      </c>
      <c r="C12" s="60" t="s">
        <v>48</v>
      </c>
      <c r="D12" s="57"/>
      <c r="E12" s="440" t="s">
        <v>49</v>
      </c>
      <c r="F12" s="435">
        <v>5</v>
      </c>
      <c r="G12" s="423"/>
      <c r="H12" s="422">
        <f t="shared" si="0"/>
        <v>0</v>
      </c>
    </row>
    <row r="13" spans="1:8" ht="25.5">
      <c r="A13" s="58" t="s">
        <v>50</v>
      </c>
      <c r="B13" s="59" t="s">
        <v>51</v>
      </c>
      <c r="C13" s="60" t="s">
        <v>52</v>
      </c>
      <c r="D13" s="57"/>
      <c r="E13" s="440" t="s">
        <v>7</v>
      </c>
      <c r="F13" s="435">
        <v>17</v>
      </c>
      <c r="G13" s="423"/>
      <c r="H13" s="422">
        <f t="shared" si="0"/>
        <v>0</v>
      </c>
    </row>
    <row r="14" spans="1:8" ht="25.5">
      <c r="A14" s="58" t="s">
        <v>53</v>
      </c>
      <c r="B14" s="59" t="s">
        <v>54</v>
      </c>
      <c r="C14" s="60" t="s">
        <v>55</v>
      </c>
      <c r="D14" s="57"/>
      <c r="E14" s="440" t="s">
        <v>7</v>
      </c>
      <c r="F14" s="435">
        <v>7</v>
      </c>
      <c r="G14" s="423"/>
      <c r="H14" s="422">
        <f t="shared" si="0"/>
        <v>0</v>
      </c>
    </row>
    <row r="15" spans="1:8">
      <c r="A15" s="58" t="s">
        <v>56</v>
      </c>
      <c r="B15" s="59" t="s">
        <v>60</v>
      </c>
      <c r="C15" s="60" t="s">
        <v>61</v>
      </c>
      <c r="D15" s="57"/>
      <c r="E15" s="440" t="s">
        <v>7</v>
      </c>
      <c r="F15" s="435">
        <v>27</v>
      </c>
      <c r="G15" s="423"/>
      <c r="H15" s="422">
        <f>F15*G15</f>
        <v>0</v>
      </c>
    </row>
    <row r="16" spans="1:8" ht="25.5">
      <c r="A16" s="58" t="s">
        <v>59</v>
      </c>
      <c r="B16" s="59" t="s">
        <v>175</v>
      </c>
      <c r="C16" s="60" t="s">
        <v>176</v>
      </c>
      <c r="D16" s="57"/>
      <c r="E16" s="440" t="s">
        <v>5</v>
      </c>
      <c r="F16" s="435">
        <v>2251</v>
      </c>
      <c r="G16" s="423"/>
      <c r="H16" s="422">
        <f>F16*G16</f>
        <v>0</v>
      </c>
    </row>
    <row r="17" spans="1:8" ht="25.5">
      <c r="A17" s="58" t="s">
        <v>62</v>
      </c>
      <c r="B17" s="59" t="s">
        <v>177</v>
      </c>
      <c r="C17" s="60" t="s">
        <v>178</v>
      </c>
      <c r="D17" s="57"/>
      <c r="E17" s="440" t="s">
        <v>5</v>
      </c>
      <c r="F17" s="435">
        <v>522</v>
      </c>
      <c r="G17" s="423"/>
      <c r="H17" s="422">
        <f>F17*G17</f>
        <v>0</v>
      </c>
    </row>
    <row r="18" spans="1:8" ht="25.5">
      <c r="A18" s="58" t="s">
        <v>63</v>
      </c>
      <c r="B18" s="59" t="s">
        <v>66</v>
      </c>
      <c r="C18" s="60" t="s">
        <v>67</v>
      </c>
      <c r="D18" s="57"/>
      <c r="E18" s="440" t="s">
        <v>5</v>
      </c>
      <c r="F18" s="435">
        <v>2781</v>
      </c>
      <c r="G18" s="423"/>
      <c r="H18" s="422">
        <f t="shared" si="0"/>
        <v>0</v>
      </c>
    </row>
    <row r="19" spans="1:8" ht="25.5">
      <c r="A19" s="58" t="s">
        <v>64</v>
      </c>
      <c r="B19" s="59" t="s">
        <v>69</v>
      </c>
      <c r="C19" s="60" t="s">
        <v>70</v>
      </c>
      <c r="D19" s="57"/>
      <c r="E19" s="440" t="s">
        <v>58</v>
      </c>
      <c r="F19" s="435">
        <v>45</v>
      </c>
      <c r="G19" s="423"/>
      <c r="H19" s="422">
        <f t="shared" si="0"/>
        <v>0</v>
      </c>
    </row>
    <row r="20" spans="1:8" ht="25.5">
      <c r="A20" s="58" t="s">
        <v>65</v>
      </c>
      <c r="B20" s="59" t="s">
        <v>72</v>
      </c>
      <c r="C20" s="60" t="s">
        <v>73</v>
      </c>
      <c r="D20" s="57"/>
      <c r="E20" s="440" t="s">
        <v>58</v>
      </c>
      <c r="F20" s="435">
        <v>452</v>
      </c>
      <c r="G20" s="423"/>
      <c r="H20" s="422">
        <f t="shared" si="0"/>
        <v>0</v>
      </c>
    </row>
    <row r="21" spans="1:8" ht="25.5">
      <c r="A21" s="58" t="s">
        <v>68</v>
      </c>
      <c r="B21" s="59" t="s">
        <v>75</v>
      </c>
      <c r="C21" s="60" t="s">
        <v>179</v>
      </c>
      <c r="D21" s="57"/>
      <c r="E21" s="440" t="s">
        <v>7</v>
      </c>
      <c r="F21" s="435">
        <v>1</v>
      </c>
      <c r="G21" s="423"/>
      <c r="H21" s="422">
        <f t="shared" si="0"/>
        <v>0</v>
      </c>
    </row>
    <row r="22" spans="1:8" ht="25.5">
      <c r="A22" s="58" t="s">
        <v>71</v>
      </c>
      <c r="B22" s="59" t="s">
        <v>75</v>
      </c>
      <c r="C22" s="60" t="s">
        <v>180</v>
      </c>
      <c r="D22" s="57"/>
      <c r="E22" s="440" t="s">
        <v>7</v>
      </c>
      <c r="F22" s="435">
        <v>11</v>
      </c>
      <c r="G22" s="423"/>
      <c r="H22" s="422">
        <f t="shared" si="0"/>
        <v>0</v>
      </c>
    </row>
    <row r="23" spans="1:8" ht="25.5">
      <c r="A23" s="58" t="s">
        <v>74</v>
      </c>
      <c r="B23" s="59" t="s">
        <v>75</v>
      </c>
      <c r="C23" s="60" t="s">
        <v>181</v>
      </c>
      <c r="D23" s="57"/>
      <c r="E23" s="440" t="s">
        <v>7</v>
      </c>
      <c r="F23" s="435">
        <v>5</v>
      </c>
      <c r="G23" s="423"/>
      <c r="H23" s="422">
        <f t="shared" si="0"/>
        <v>0</v>
      </c>
    </row>
    <row r="24" spans="1:8">
      <c r="A24" s="52" t="s">
        <v>76</v>
      </c>
      <c r="B24" s="53"/>
      <c r="C24" s="54"/>
      <c r="D24" s="54"/>
      <c r="E24" s="439"/>
      <c r="F24" s="436"/>
      <c r="G24" s="425"/>
      <c r="H24" s="421">
        <f>SUM(H25:H25)</f>
        <v>0</v>
      </c>
    </row>
    <row r="25" spans="1:8" ht="25.5">
      <c r="A25" s="55" t="s">
        <v>35</v>
      </c>
      <c r="B25" s="59" t="s">
        <v>77</v>
      </c>
      <c r="C25" s="57" t="s">
        <v>78</v>
      </c>
      <c r="D25" s="57"/>
      <c r="E25" s="438" t="s">
        <v>79</v>
      </c>
      <c r="F25" s="435">
        <v>200</v>
      </c>
      <c r="G25" s="423"/>
      <c r="H25" s="422">
        <f>F25*G25</f>
        <v>0</v>
      </c>
    </row>
    <row r="26" spans="1:8">
      <c r="A26" s="55"/>
      <c r="B26" s="59"/>
      <c r="C26" s="57"/>
      <c r="D26" s="57"/>
      <c r="E26" s="438"/>
      <c r="F26" s="435"/>
      <c r="G26" s="423"/>
      <c r="H26" s="422"/>
    </row>
    <row r="27" spans="1:8">
      <c r="A27" s="52" t="s">
        <v>80</v>
      </c>
      <c r="B27" s="53"/>
      <c r="C27" s="54"/>
      <c r="D27" s="54"/>
      <c r="E27" s="439"/>
      <c r="F27" s="436"/>
      <c r="G27" s="425"/>
      <c r="H27" s="421">
        <f>SUM(H28,H31,H38)+H44+H33+H35</f>
        <v>0</v>
      </c>
    </row>
    <row r="28" spans="1:8" s="51" customFormat="1" ht="17.100000000000001" customHeight="1">
      <c r="A28" s="52" t="s">
        <v>81</v>
      </c>
      <c r="B28" s="53"/>
      <c r="C28" s="54"/>
      <c r="D28" s="54"/>
      <c r="E28" s="439"/>
      <c r="F28" s="436"/>
      <c r="G28" s="425"/>
      <c r="H28" s="421">
        <f>SUM(H29:H30)</f>
        <v>0</v>
      </c>
    </row>
    <row r="29" spans="1:8" s="51" customFormat="1" ht="17.100000000000001" customHeight="1">
      <c r="A29" s="55" t="s">
        <v>31</v>
      </c>
      <c r="B29" s="59" t="s">
        <v>82</v>
      </c>
      <c r="C29" s="60" t="s">
        <v>83</v>
      </c>
      <c r="D29" s="60" t="s">
        <v>84</v>
      </c>
      <c r="E29" s="440" t="s">
        <v>2</v>
      </c>
      <c r="F29" s="435">
        <v>2503</v>
      </c>
      <c r="G29" s="422"/>
      <c r="H29" s="422">
        <f>F29*G29</f>
        <v>0</v>
      </c>
    </row>
    <row r="30" spans="1:8" ht="25.5">
      <c r="A30" s="55" t="s">
        <v>35</v>
      </c>
      <c r="B30" s="59" t="s">
        <v>85</v>
      </c>
      <c r="C30" s="60" t="s">
        <v>86</v>
      </c>
      <c r="D30" s="57"/>
      <c r="E30" s="440" t="s">
        <v>2</v>
      </c>
      <c r="F30" s="435">
        <v>2312</v>
      </c>
      <c r="G30" s="423"/>
      <c r="H30" s="422">
        <f>F30*G30</f>
        <v>0</v>
      </c>
    </row>
    <row r="31" spans="1:8">
      <c r="A31" s="52" t="s">
        <v>87</v>
      </c>
      <c r="B31" s="53"/>
      <c r="C31" s="54"/>
      <c r="D31" s="54"/>
      <c r="E31" s="439"/>
      <c r="F31" s="436"/>
      <c r="G31" s="421"/>
      <c r="H31" s="421">
        <f>SUM(H32:H32)</f>
        <v>0</v>
      </c>
    </row>
    <row r="32" spans="1:8" s="51" customFormat="1" ht="29.25" customHeight="1">
      <c r="A32" s="55" t="s">
        <v>31</v>
      </c>
      <c r="B32" s="59" t="s">
        <v>88</v>
      </c>
      <c r="C32" s="57" t="s">
        <v>89</v>
      </c>
      <c r="D32" s="57"/>
      <c r="E32" s="440" t="s">
        <v>5</v>
      </c>
      <c r="F32" s="435">
        <v>10000</v>
      </c>
      <c r="G32" s="422"/>
      <c r="H32" s="422">
        <f>F32*G32</f>
        <v>0</v>
      </c>
    </row>
    <row r="33" spans="1:8">
      <c r="A33" s="52" t="s">
        <v>384</v>
      </c>
      <c r="B33" s="53"/>
      <c r="C33" s="54"/>
      <c r="D33" s="54"/>
      <c r="E33" s="439"/>
      <c r="F33" s="436"/>
      <c r="G33" s="421"/>
      <c r="H33" s="421">
        <f>SUM(H34:H34)</f>
        <v>0</v>
      </c>
    </row>
    <row r="34" spans="1:8" s="51" customFormat="1" ht="42" customHeight="1">
      <c r="A34" s="55" t="s">
        <v>31</v>
      </c>
      <c r="B34" s="59" t="s">
        <v>385</v>
      </c>
      <c r="C34" s="57" t="s">
        <v>386</v>
      </c>
      <c r="D34" s="57"/>
      <c r="E34" s="440" t="s">
        <v>5</v>
      </c>
      <c r="F34" s="435">
        <v>17270</v>
      </c>
      <c r="G34" s="422"/>
      <c r="H34" s="422">
        <f>F34*G34</f>
        <v>0</v>
      </c>
    </row>
    <row r="35" spans="1:8">
      <c r="A35" s="52" t="s">
        <v>389</v>
      </c>
      <c r="B35" s="53"/>
      <c r="C35" s="54"/>
      <c r="D35" s="54"/>
      <c r="E35" s="439"/>
      <c r="F35" s="436"/>
      <c r="G35" s="421"/>
      <c r="H35" s="421">
        <f>SUM(H36:H37)</f>
        <v>0</v>
      </c>
    </row>
    <row r="36" spans="1:8" s="51" customFormat="1" ht="25.5">
      <c r="A36" s="55" t="s">
        <v>31</v>
      </c>
      <c r="B36" s="59" t="s">
        <v>390</v>
      </c>
      <c r="C36" s="57" t="s">
        <v>391</v>
      </c>
      <c r="D36" s="57" t="s">
        <v>396</v>
      </c>
      <c r="E36" s="440" t="s">
        <v>2</v>
      </c>
      <c r="F36" s="435">
        <v>3988</v>
      </c>
      <c r="G36" s="422"/>
      <c r="H36" s="422">
        <f>F36*G36</f>
        <v>0</v>
      </c>
    </row>
    <row r="37" spans="1:8" ht="25.5">
      <c r="A37" s="426" t="s">
        <v>35</v>
      </c>
      <c r="B37" s="427" t="s">
        <v>1111</v>
      </c>
      <c r="C37" s="428" t="s">
        <v>1112</v>
      </c>
      <c r="D37" s="441" t="s">
        <v>1113</v>
      </c>
      <c r="E37" s="442" t="s">
        <v>2</v>
      </c>
      <c r="F37" s="443">
        <v>4671</v>
      </c>
      <c r="G37" s="444"/>
      <c r="H37" s="444">
        <f>F37*G37</f>
        <v>0</v>
      </c>
    </row>
    <row r="38" spans="1:8" s="51" customFormat="1" ht="17.100000000000001" customHeight="1">
      <c r="A38" s="52" t="s">
        <v>91</v>
      </c>
      <c r="B38" s="53"/>
      <c r="C38" s="54"/>
      <c r="D38" s="445"/>
      <c r="E38" s="446"/>
      <c r="F38" s="447"/>
      <c r="G38" s="448"/>
      <c r="H38" s="448">
        <f>SUM(H39:H43)</f>
        <v>0</v>
      </c>
    </row>
    <row r="39" spans="1:8" ht="25.5">
      <c r="A39" s="55" t="s">
        <v>31</v>
      </c>
      <c r="B39" s="59" t="s">
        <v>92</v>
      </c>
      <c r="C39" s="57" t="s">
        <v>93</v>
      </c>
      <c r="D39" s="449" t="s">
        <v>1114</v>
      </c>
      <c r="E39" s="442" t="s">
        <v>5</v>
      </c>
      <c r="F39" s="443">
        <v>5693</v>
      </c>
      <c r="G39" s="444"/>
      <c r="H39" s="444">
        <f>F39*G39</f>
        <v>0</v>
      </c>
    </row>
    <row r="40" spans="1:8" ht="41.25" customHeight="1">
      <c r="A40" s="429" t="s">
        <v>35</v>
      </c>
      <c r="B40" s="430" t="s">
        <v>1115</v>
      </c>
      <c r="C40" s="431" t="s">
        <v>1116</v>
      </c>
      <c r="D40" s="450" t="s">
        <v>1117</v>
      </c>
      <c r="E40" s="451" t="s">
        <v>7</v>
      </c>
      <c r="F40" s="452">
        <v>40</v>
      </c>
      <c r="G40" s="453"/>
      <c r="H40" s="444">
        <f>F40*G40</f>
        <v>0</v>
      </c>
    </row>
    <row r="41" spans="1:8" s="51" customFormat="1" ht="27" customHeight="1">
      <c r="A41" s="429" t="s">
        <v>37</v>
      </c>
      <c r="B41" s="430" t="s">
        <v>332</v>
      </c>
      <c r="C41" s="431" t="s">
        <v>1118</v>
      </c>
      <c r="D41" s="450" t="s">
        <v>1119</v>
      </c>
      <c r="E41" s="442" t="s">
        <v>5</v>
      </c>
      <c r="F41" s="452">
        <v>140</v>
      </c>
      <c r="G41" s="453"/>
      <c r="H41" s="444">
        <f>F41*G41</f>
        <v>0</v>
      </c>
    </row>
    <row r="42" spans="1:8" ht="40.5" customHeight="1">
      <c r="A42" s="429" t="s">
        <v>38</v>
      </c>
      <c r="B42" s="430"/>
      <c r="C42" s="431" t="s">
        <v>1120</v>
      </c>
      <c r="D42" s="450" t="s">
        <v>1119</v>
      </c>
      <c r="E42" s="442" t="s">
        <v>58</v>
      </c>
      <c r="F42" s="452">
        <v>68</v>
      </c>
      <c r="G42" s="453"/>
      <c r="H42" s="444">
        <f>F42*G42</f>
        <v>0</v>
      </c>
    </row>
    <row r="43" spans="1:8">
      <c r="A43" s="55" t="s">
        <v>50</v>
      </c>
      <c r="B43" s="59" t="s">
        <v>94</v>
      </c>
      <c r="C43" s="57" t="s">
        <v>19</v>
      </c>
      <c r="D43" s="57"/>
      <c r="E43" s="440" t="s">
        <v>5</v>
      </c>
      <c r="F43" s="435">
        <v>5693</v>
      </c>
      <c r="G43" s="422"/>
      <c r="H43" s="422">
        <f>F43*G43</f>
        <v>0</v>
      </c>
    </row>
    <row r="44" spans="1:8">
      <c r="A44" s="52" t="s">
        <v>95</v>
      </c>
      <c r="B44" s="53"/>
      <c r="C44" s="54"/>
      <c r="D44" s="54"/>
      <c r="E44" s="439"/>
      <c r="F44" s="436"/>
      <c r="G44" s="421"/>
      <c r="H44" s="421">
        <f>SUM(H45:H48)</f>
        <v>0</v>
      </c>
    </row>
    <row r="45" spans="1:8" ht="25.5">
      <c r="A45" s="55" t="s">
        <v>31</v>
      </c>
      <c r="B45" s="59"/>
      <c r="C45" s="60" t="s">
        <v>166</v>
      </c>
      <c r="D45" s="57" t="s">
        <v>182</v>
      </c>
      <c r="E45" s="440" t="s">
        <v>2</v>
      </c>
      <c r="F45" s="435">
        <v>2503</v>
      </c>
      <c r="G45" s="422"/>
      <c r="H45" s="422">
        <f>F45*G45</f>
        <v>0</v>
      </c>
    </row>
    <row r="46" spans="1:8" ht="25.5">
      <c r="A46" s="55" t="s">
        <v>35</v>
      </c>
      <c r="B46" s="59" t="s">
        <v>183</v>
      </c>
      <c r="C46" s="60" t="s">
        <v>184</v>
      </c>
      <c r="D46" s="57"/>
      <c r="E46" s="440" t="s">
        <v>96</v>
      </c>
      <c r="F46" s="435">
        <v>6577</v>
      </c>
      <c r="G46" s="422"/>
      <c r="H46" s="422">
        <f>F46*G46</f>
        <v>0</v>
      </c>
    </row>
    <row r="47" spans="1:8" s="51" customFormat="1" ht="17.100000000000001" customHeight="1">
      <c r="A47" s="58" t="s">
        <v>37</v>
      </c>
      <c r="B47" s="59" t="s">
        <v>97</v>
      </c>
      <c r="C47" s="60" t="s">
        <v>98</v>
      </c>
      <c r="D47" s="57"/>
      <c r="E47" s="440" t="s">
        <v>96</v>
      </c>
      <c r="F47" s="435">
        <v>6338</v>
      </c>
      <c r="G47" s="422"/>
      <c r="H47" s="422">
        <f>F47*G47</f>
        <v>0</v>
      </c>
    </row>
    <row r="48" spans="1:8" s="51" customFormat="1" ht="25.5">
      <c r="A48" s="58" t="s">
        <v>38</v>
      </c>
      <c r="B48" s="59" t="s">
        <v>99</v>
      </c>
      <c r="C48" s="60" t="s">
        <v>185</v>
      </c>
      <c r="D48" s="57"/>
      <c r="E48" s="440" t="s">
        <v>96</v>
      </c>
      <c r="F48" s="435">
        <v>701</v>
      </c>
      <c r="G48" s="422"/>
      <c r="H48" s="422">
        <f>F48*G48</f>
        <v>0</v>
      </c>
    </row>
    <row r="49" spans="1:8" s="51" customFormat="1">
      <c r="A49" s="55"/>
      <c r="B49" s="56"/>
      <c r="C49" s="57"/>
      <c r="D49" s="57"/>
      <c r="E49" s="438"/>
      <c r="F49" s="435"/>
      <c r="G49" s="422"/>
      <c r="H49" s="422"/>
    </row>
    <row r="50" spans="1:8" s="51" customFormat="1">
      <c r="A50" s="52" t="s">
        <v>100</v>
      </c>
      <c r="B50" s="53"/>
      <c r="C50" s="54"/>
      <c r="D50" s="54"/>
      <c r="E50" s="439"/>
      <c r="F50" s="436"/>
      <c r="G50" s="421"/>
      <c r="H50" s="421">
        <f>SUM(H51,H55,H59)+H63</f>
        <v>0</v>
      </c>
    </row>
    <row r="51" spans="1:8">
      <c r="A51" s="52" t="s">
        <v>101</v>
      </c>
      <c r="B51" s="53"/>
      <c r="C51" s="54"/>
      <c r="D51" s="54"/>
      <c r="E51" s="439"/>
      <c r="F51" s="436"/>
      <c r="G51" s="421"/>
      <c r="H51" s="421">
        <f>SUM(H52:H54)</f>
        <v>0</v>
      </c>
    </row>
    <row r="52" spans="1:8" ht="42" customHeight="1">
      <c r="A52" s="55" t="s">
        <v>31</v>
      </c>
      <c r="B52" s="59" t="s">
        <v>1121</v>
      </c>
      <c r="C52" s="60" t="s">
        <v>186</v>
      </c>
      <c r="D52" s="60" t="s">
        <v>102</v>
      </c>
      <c r="E52" s="440" t="s">
        <v>2</v>
      </c>
      <c r="F52" s="435">
        <v>2346</v>
      </c>
      <c r="G52" s="422"/>
      <c r="H52" s="422">
        <f>F52*G52</f>
        <v>0</v>
      </c>
    </row>
    <row r="53" spans="1:8" s="51" customFormat="1" ht="29.25" customHeight="1">
      <c r="A53" s="457" t="s">
        <v>35</v>
      </c>
      <c r="B53" s="458"/>
      <c r="C53" s="459" t="s">
        <v>1154</v>
      </c>
      <c r="D53" s="57" t="s">
        <v>1122</v>
      </c>
      <c r="E53" s="440" t="s">
        <v>5</v>
      </c>
      <c r="F53" s="435">
        <v>7240</v>
      </c>
      <c r="G53" s="422"/>
      <c r="H53" s="422">
        <f>F53*G53</f>
        <v>0</v>
      </c>
    </row>
    <row r="54" spans="1:8" ht="38.25">
      <c r="A54" s="55" t="s">
        <v>37</v>
      </c>
      <c r="B54" s="59" t="s">
        <v>167</v>
      </c>
      <c r="C54" s="60" t="s">
        <v>187</v>
      </c>
      <c r="D54" s="60" t="s">
        <v>188</v>
      </c>
      <c r="E54" s="440" t="s">
        <v>5</v>
      </c>
      <c r="F54" s="435">
        <v>2234</v>
      </c>
      <c r="G54" s="422"/>
      <c r="H54" s="422">
        <f>F54*G54</f>
        <v>0</v>
      </c>
    </row>
    <row r="55" spans="1:8">
      <c r="A55" s="52" t="s">
        <v>103</v>
      </c>
      <c r="B55" s="53"/>
      <c r="C55" s="54"/>
      <c r="D55" s="54"/>
      <c r="E55" s="439"/>
      <c r="F55" s="436"/>
      <c r="G55" s="421"/>
      <c r="H55" s="421">
        <f>SUM(H56:H58)</f>
        <v>0</v>
      </c>
    </row>
    <row r="56" spans="1:8" ht="54" customHeight="1">
      <c r="A56" s="58" t="s">
        <v>31</v>
      </c>
      <c r="B56" s="59" t="s">
        <v>189</v>
      </c>
      <c r="C56" s="60" t="s">
        <v>190</v>
      </c>
      <c r="D56" s="60" t="s">
        <v>191</v>
      </c>
      <c r="E56" s="440" t="s">
        <v>5</v>
      </c>
      <c r="F56" s="435">
        <v>3150</v>
      </c>
      <c r="G56" s="422"/>
      <c r="H56" s="422">
        <f>F56*G56</f>
        <v>0</v>
      </c>
    </row>
    <row r="57" spans="1:8" s="51" customFormat="1" ht="17.100000000000001" customHeight="1">
      <c r="A57" s="58" t="s">
        <v>35</v>
      </c>
      <c r="B57" s="59" t="s">
        <v>104</v>
      </c>
      <c r="C57" s="57" t="s">
        <v>105</v>
      </c>
      <c r="D57" s="57"/>
      <c r="E57" s="440" t="s">
        <v>5</v>
      </c>
      <c r="F57" s="435">
        <v>2741</v>
      </c>
      <c r="G57" s="422"/>
      <c r="H57" s="422">
        <f>F57*G57</f>
        <v>0</v>
      </c>
    </row>
    <row r="58" spans="1:8" ht="25.5">
      <c r="A58" s="58" t="s">
        <v>37</v>
      </c>
      <c r="B58" s="59" t="s">
        <v>106</v>
      </c>
      <c r="C58" s="57" t="s">
        <v>107</v>
      </c>
      <c r="D58" s="57"/>
      <c r="E58" s="440" t="s">
        <v>5</v>
      </c>
      <c r="F58" s="435">
        <v>2741</v>
      </c>
      <c r="G58" s="422"/>
      <c r="H58" s="422">
        <f>F58*G58</f>
        <v>0</v>
      </c>
    </row>
    <row r="59" spans="1:8">
      <c r="A59" s="52" t="s">
        <v>108</v>
      </c>
      <c r="B59" s="53"/>
      <c r="C59" s="54"/>
      <c r="D59" s="54"/>
      <c r="E59" s="439"/>
      <c r="F59" s="436"/>
      <c r="G59" s="421"/>
      <c r="H59" s="421">
        <f>SUM(H60:H62)</f>
        <v>0</v>
      </c>
    </row>
    <row r="60" spans="1:8" ht="38.25">
      <c r="A60" s="55" t="s">
        <v>31</v>
      </c>
      <c r="B60" s="59" t="s">
        <v>109</v>
      </c>
      <c r="C60" s="57" t="s">
        <v>110</v>
      </c>
      <c r="D60" s="57"/>
      <c r="E60" s="440" t="s">
        <v>58</v>
      </c>
      <c r="F60" s="435">
        <v>661</v>
      </c>
      <c r="G60" s="422"/>
      <c r="H60" s="422">
        <f>F60*G60</f>
        <v>0</v>
      </c>
    </row>
    <row r="61" spans="1:8" s="51" customFormat="1" ht="17.100000000000001" customHeight="1">
      <c r="A61" s="55" t="s">
        <v>35</v>
      </c>
      <c r="B61" s="59" t="s">
        <v>111</v>
      </c>
      <c r="C61" s="57" t="s">
        <v>112</v>
      </c>
      <c r="D61" s="57"/>
      <c r="E61" s="440" t="s">
        <v>7</v>
      </c>
      <c r="F61" s="435">
        <v>240</v>
      </c>
      <c r="G61" s="422"/>
      <c r="H61" s="422">
        <f>F61*G61</f>
        <v>0</v>
      </c>
    </row>
    <row r="62" spans="1:8" ht="38.25">
      <c r="A62" s="58" t="s">
        <v>37</v>
      </c>
      <c r="B62" s="59" t="s">
        <v>113</v>
      </c>
      <c r="C62" s="57" t="s">
        <v>192</v>
      </c>
      <c r="D62" s="57"/>
      <c r="E62" s="440" t="s">
        <v>58</v>
      </c>
      <c r="F62" s="435">
        <v>706</v>
      </c>
      <c r="G62" s="422"/>
      <c r="H62" s="422">
        <f>F62*G62</f>
        <v>0</v>
      </c>
    </row>
    <row r="63" spans="1:8">
      <c r="A63" s="52" t="s">
        <v>114</v>
      </c>
      <c r="B63" s="53"/>
      <c r="C63" s="54"/>
      <c r="D63" s="54"/>
      <c r="E63" s="439"/>
      <c r="F63" s="436"/>
      <c r="G63" s="421"/>
      <c r="H63" s="421">
        <f>SUM(H64:H65)</f>
        <v>0</v>
      </c>
    </row>
    <row r="64" spans="1:8" ht="25.5">
      <c r="A64" s="55" t="s">
        <v>31</v>
      </c>
      <c r="B64" s="59" t="s">
        <v>193</v>
      </c>
      <c r="C64" s="57" t="s">
        <v>194</v>
      </c>
      <c r="D64" s="57"/>
      <c r="E64" s="440" t="s">
        <v>5</v>
      </c>
      <c r="F64" s="435">
        <v>2079</v>
      </c>
      <c r="G64" s="422"/>
      <c r="H64" s="422">
        <f>F64*G64</f>
        <v>0</v>
      </c>
    </row>
    <row r="65" spans="1:8" s="51" customFormat="1" ht="26.25" customHeight="1">
      <c r="A65" s="55" t="s">
        <v>35</v>
      </c>
      <c r="B65" s="59" t="s">
        <v>388</v>
      </c>
      <c r="C65" s="57" t="s">
        <v>387</v>
      </c>
      <c r="D65" s="57"/>
      <c r="E65" s="440" t="s">
        <v>5</v>
      </c>
      <c r="F65" s="435">
        <v>1220</v>
      </c>
      <c r="G65" s="422"/>
      <c r="H65" s="422">
        <f>F65*G65</f>
        <v>0</v>
      </c>
    </row>
    <row r="66" spans="1:8" s="51" customFormat="1" ht="17.100000000000001" customHeight="1">
      <c r="A66" s="55"/>
      <c r="B66" s="59"/>
      <c r="C66" s="57"/>
      <c r="D66" s="60"/>
      <c r="E66" s="440"/>
      <c r="F66" s="435"/>
      <c r="G66" s="422"/>
      <c r="H66" s="422"/>
    </row>
    <row r="67" spans="1:8">
      <c r="A67" s="52" t="s">
        <v>115</v>
      </c>
      <c r="B67" s="53"/>
      <c r="C67" s="54"/>
      <c r="D67" s="54"/>
      <c r="E67" s="439"/>
      <c r="F67" s="436"/>
      <c r="G67" s="421"/>
      <c r="H67" s="421">
        <f>H73+H78+H93+H68</f>
        <v>0</v>
      </c>
    </row>
    <row r="68" spans="1:8">
      <c r="A68" s="52" t="s">
        <v>397</v>
      </c>
      <c r="B68" s="53"/>
      <c r="C68" s="54"/>
      <c r="D68" s="54"/>
      <c r="E68" s="439"/>
      <c r="F68" s="436"/>
      <c r="G68" s="421"/>
      <c r="H68" s="421">
        <f>SUM(H69:H71)</f>
        <v>0</v>
      </c>
    </row>
    <row r="69" spans="1:8" ht="63.75">
      <c r="A69" s="55" t="s">
        <v>31</v>
      </c>
      <c r="B69" s="56" t="s">
        <v>116</v>
      </c>
      <c r="C69" s="57" t="s">
        <v>117</v>
      </c>
      <c r="D69" s="57"/>
      <c r="E69" s="438" t="s">
        <v>58</v>
      </c>
      <c r="F69" s="435">
        <v>300</v>
      </c>
      <c r="G69" s="422"/>
      <c r="H69" s="422">
        <f>F69*G69</f>
        <v>0</v>
      </c>
    </row>
    <row r="70" spans="1:8" ht="25.5">
      <c r="A70" s="55" t="s">
        <v>35</v>
      </c>
      <c r="B70" s="56" t="s">
        <v>398</v>
      </c>
      <c r="C70" s="57" t="s">
        <v>399</v>
      </c>
      <c r="D70" s="57" t="s">
        <v>402</v>
      </c>
      <c r="E70" s="438" t="s">
        <v>5</v>
      </c>
      <c r="F70" s="435">
        <v>1384</v>
      </c>
      <c r="G70" s="422"/>
      <c r="H70" s="422">
        <f>F70*G70</f>
        <v>0</v>
      </c>
    </row>
    <row r="71" spans="1:8" s="51" customFormat="1" ht="17.100000000000001" customHeight="1">
      <c r="A71" s="55" t="s">
        <v>37</v>
      </c>
      <c r="B71" s="56" t="s">
        <v>398</v>
      </c>
      <c r="C71" s="57" t="s">
        <v>401</v>
      </c>
      <c r="D71" s="57" t="s">
        <v>400</v>
      </c>
      <c r="E71" s="438" t="s">
        <v>2</v>
      </c>
      <c r="F71" s="435">
        <v>64</v>
      </c>
      <c r="G71" s="422"/>
      <c r="H71" s="422">
        <f>F71*G71</f>
        <v>0</v>
      </c>
    </row>
    <row r="72" spans="1:8" s="51" customFormat="1" ht="17.100000000000001" customHeight="1">
      <c r="A72" s="52"/>
      <c r="B72" s="53"/>
      <c r="C72" s="54"/>
      <c r="D72" s="54"/>
      <c r="E72" s="439"/>
      <c r="F72" s="436"/>
      <c r="G72" s="421"/>
      <c r="H72" s="421"/>
    </row>
    <row r="73" spans="1:8">
      <c r="A73" s="52" t="s">
        <v>118</v>
      </c>
      <c r="B73" s="53"/>
      <c r="C73" s="54"/>
      <c r="D73" s="54"/>
      <c r="E73" s="439"/>
      <c r="F73" s="436"/>
      <c r="G73" s="421"/>
      <c r="H73" s="421">
        <f>SUM(H74:H77)</f>
        <v>0</v>
      </c>
    </row>
    <row r="74" spans="1:8" ht="51">
      <c r="A74" s="55" t="s">
        <v>31</v>
      </c>
      <c r="B74" s="56" t="s">
        <v>119</v>
      </c>
      <c r="C74" s="57" t="s">
        <v>120</v>
      </c>
      <c r="D74" s="57"/>
      <c r="E74" s="438" t="s">
        <v>58</v>
      </c>
      <c r="F74" s="435">
        <v>329</v>
      </c>
      <c r="G74" s="422"/>
      <c r="H74" s="422">
        <f>F74*G74</f>
        <v>0</v>
      </c>
    </row>
    <row r="75" spans="1:8" s="62" customFormat="1" ht="25.5">
      <c r="A75" s="55" t="s">
        <v>35</v>
      </c>
      <c r="B75" s="56" t="s">
        <v>121</v>
      </c>
      <c r="C75" s="57" t="s">
        <v>122</v>
      </c>
      <c r="D75" s="57"/>
      <c r="E75" s="438" t="s">
        <v>2</v>
      </c>
      <c r="F75" s="435">
        <v>140</v>
      </c>
      <c r="G75" s="422"/>
      <c r="H75" s="422">
        <f>F75*G75</f>
        <v>0</v>
      </c>
    </row>
    <row r="76" spans="1:8" s="62" customFormat="1" ht="55.5" customHeight="1">
      <c r="A76" s="55" t="s">
        <v>37</v>
      </c>
      <c r="B76" s="56" t="s">
        <v>392</v>
      </c>
      <c r="C76" s="57" t="s">
        <v>393</v>
      </c>
      <c r="D76" s="57" t="s">
        <v>394</v>
      </c>
      <c r="E76" s="438" t="s">
        <v>58</v>
      </c>
      <c r="F76" s="435">
        <v>230</v>
      </c>
      <c r="G76" s="422"/>
      <c r="H76" s="422">
        <f>F76*G76</f>
        <v>0</v>
      </c>
    </row>
    <row r="77" spans="1:8" s="51" customFormat="1" ht="30" customHeight="1">
      <c r="A77" s="55" t="s">
        <v>38</v>
      </c>
      <c r="B77" s="56" t="s">
        <v>121</v>
      </c>
      <c r="C77" s="57" t="s">
        <v>122</v>
      </c>
      <c r="D77" s="57" t="s">
        <v>395</v>
      </c>
      <c r="E77" s="438" t="s">
        <v>2</v>
      </c>
      <c r="F77" s="435">
        <v>285</v>
      </c>
      <c r="G77" s="422"/>
      <c r="H77" s="422">
        <f>F77*G77</f>
        <v>0</v>
      </c>
    </row>
    <row r="78" spans="1:8" s="169" customFormat="1">
      <c r="A78" s="52" t="s">
        <v>123</v>
      </c>
      <c r="B78" s="53"/>
      <c r="C78" s="54"/>
      <c r="D78" s="54"/>
      <c r="E78" s="439"/>
      <c r="F78" s="436"/>
      <c r="G78" s="421"/>
      <c r="H78" s="421">
        <f>SUM(H79:H92)</f>
        <v>0</v>
      </c>
    </row>
    <row r="79" spans="1:8" s="169" customFormat="1" ht="51">
      <c r="A79" s="55" t="s">
        <v>31</v>
      </c>
      <c r="B79" s="56" t="s">
        <v>428</v>
      </c>
      <c r="C79" s="57" t="s">
        <v>124</v>
      </c>
      <c r="D79" s="57" t="s">
        <v>427</v>
      </c>
      <c r="E79" s="438" t="s">
        <v>58</v>
      </c>
      <c r="F79" s="435">
        <v>79</v>
      </c>
      <c r="G79" s="422"/>
      <c r="H79" s="422">
        <f t="shared" ref="H79:H91" si="1">F79*G79</f>
        <v>0</v>
      </c>
    </row>
    <row r="80" spans="1:8" s="169" customFormat="1" ht="51">
      <c r="A80" s="55" t="s">
        <v>35</v>
      </c>
      <c r="B80" s="56" t="s">
        <v>429</v>
      </c>
      <c r="C80" s="57" t="s">
        <v>125</v>
      </c>
      <c r="D80" s="57" t="s">
        <v>427</v>
      </c>
      <c r="E80" s="438" t="s">
        <v>58</v>
      </c>
      <c r="F80" s="435">
        <v>248</v>
      </c>
      <c r="G80" s="422"/>
      <c r="H80" s="422">
        <f t="shared" si="1"/>
        <v>0</v>
      </c>
    </row>
    <row r="81" spans="1:8" s="169" customFormat="1" ht="51">
      <c r="A81" s="55" t="s">
        <v>37</v>
      </c>
      <c r="B81" s="56" t="s">
        <v>430</v>
      </c>
      <c r="C81" s="57" t="s">
        <v>126</v>
      </c>
      <c r="D81" s="57" t="s">
        <v>427</v>
      </c>
      <c r="E81" s="438" t="s">
        <v>58</v>
      </c>
      <c r="F81" s="435">
        <v>69</v>
      </c>
      <c r="G81" s="422"/>
      <c r="H81" s="422">
        <f t="shared" si="1"/>
        <v>0</v>
      </c>
    </row>
    <row r="82" spans="1:8" s="169" customFormat="1" ht="51">
      <c r="A82" s="55" t="s">
        <v>38</v>
      </c>
      <c r="B82" s="56" t="s">
        <v>431</v>
      </c>
      <c r="C82" s="57" t="s">
        <v>127</v>
      </c>
      <c r="D82" s="57" t="s">
        <v>427</v>
      </c>
      <c r="E82" s="438" t="s">
        <v>58</v>
      </c>
      <c r="F82" s="435">
        <v>51</v>
      </c>
      <c r="G82" s="422"/>
      <c r="H82" s="422">
        <f>F82*G82</f>
        <v>0</v>
      </c>
    </row>
    <row r="83" spans="1:8" s="169" customFormat="1" ht="38.25">
      <c r="A83" s="457" t="s">
        <v>50</v>
      </c>
      <c r="B83" s="458" t="s">
        <v>195</v>
      </c>
      <c r="C83" s="459" t="s">
        <v>1155</v>
      </c>
      <c r="D83" s="57" t="s">
        <v>434</v>
      </c>
      <c r="E83" s="438" t="s">
        <v>58</v>
      </c>
      <c r="F83" s="435">
        <v>67</v>
      </c>
      <c r="G83" s="422"/>
      <c r="H83" s="422">
        <f>F83*G83</f>
        <v>0</v>
      </c>
    </row>
    <row r="84" spans="1:8" s="62" customFormat="1" ht="38.25">
      <c r="A84" s="464" t="s">
        <v>53</v>
      </c>
      <c r="B84" s="458" t="s">
        <v>432</v>
      </c>
      <c r="C84" s="459" t="s">
        <v>1156</v>
      </c>
      <c r="D84" s="57" t="s">
        <v>434</v>
      </c>
      <c r="E84" s="438" t="s">
        <v>58</v>
      </c>
      <c r="F84" s="435">
        <v>5</v>
      </c>
      <c r="G84" s="422"/>
      <c r="H84" s="422">
        <f>F84*G84</f>
        <v>0</v>
      </c>
    </row>
    <row r="85" spans="1:8" s="169" customFormat="1" ht="38.25">
      <c r="A85" s="457" t="s">
        <v>56</v>
      </c>
      <c r="B85" s="458" t="s">
        <v>196</v>
      </c>
      <c r="C85" s="459" t="s">
        <v>1157</v>
      </c>
      <c r="D85" s="57" t="s">
        <v>434</v>
      </c>
      <c r="E85" s="438" t="s">
        <v>58</v>
      </c>
      <c r="F85" s="435">
        <v>8</v>
      </c>
      <c r="G85" s="422"/>
      <c r="H85" s="422">
        <f>F85*G85</f>
        <v>0</v>
      </c>
    </row>
    <row r="86" spans="1:8" ht="25.5">
      <c r="A86" s="55" t="s">
        <v>59</v>
      </c>
      <c r="B86" s="56" t="s">
        <v>128</v>
      </c>
      <c r="C86" s="57" t="s">
        <v>129</v>
      </c>
      <c r="D86" s="57"/>
      <c r="E86" s="438" t="s">
        <v>58</v>
      </c>
      <c r="F86" s="435">
        <v>447</v>
      </c>
      <c r="G86" s="422"/>
      <c r="H86" s="422">
        <f t="shared" si="1"/>
        <v>0</v>
      </c>
    </row>
    <row r="87" spans="1:8" s="62" customFormat="1" ht="27.75" customHeight="1">
      <c r="A87" s="58" t="s">
        <v>62</v>
      </c>
      <c r="B87" s="56" t="s">
        <v>130</v>
      </c>
      <c r="C87" s="57" t="s">
        <v>131</v>
      </c>
      <c r="D87" s="57"/>
      <c r="E87" s="438" t="s">
        <v>58</v>
      </c>
      <c r="F87" s="435">
        <v>80</v>
      </c>
      <c r="G87" s="422"/>
      <c r="H87" s="422">
        <f>F87*G87</f>
        <v>0</v>
      </c>
    </row>
    <row r="88" spans="1:8">
      <c r="A88" s="55" t="s">
        <v>63</v>
      </c>
      <c r="B88" s="56" t="s">
        <v>132</v>
      </c>
      <c r="C88" s="57" t="s">
        <v>133</v>
      </c>
      <c r="D88" s="57"/>
      <c r="E88" s="438" t="s">
        <v>58</v>
      </c>
      <c r="F88" s="435">
        <v>327</v>
      </c>
      <c r="G88" s="422"/>
      <c r="H88" s="422">
        <f t="shared" si="1"/>
        <v>0</v>
      </c>
    </row>
    <row r="89" spans="1:8" ht="17.25" customHeight="1">
      <c r="A89" s="58" t="s">
        <v>64</v>
      </c>
      <c r="B89" s="56" t="s">
        <v>134</v>
      </c>
      <c r="C89" s="57" t="s">
        <v>135</v>
      </c>
      <c r="D89" s="57"/>
      <c r="E89" s="438" t="s">
        <v>58</v>
      </c>
      <c r="F89" s="435">
        <v>120</v>
      </c>
      <c r="G89" s="422"/>
      <c r="H89" s="422">
        <f t="shared" si="1"/>
        <v>0</v>
      </c>
    </row>
    <row r="90" spans="1:8" ht="17.25" customHeight="1">
      <c r="A90" s="55" t="s">
        <v>65</v>
      </c>
      <c r="B90" s="56" t="s">
        <v>134</v>
      </c>
      <c r="C90" s="57" t="s">
        <v>136</v>
      </c>
      <c r="D90" s="57"/>
      <c r="E90" s="438" t="s">
        <v>58</v>
      </c>
      <c r="F90" s="435">
        <v>13</v>
      </c>
      <c r="G90" s="422"/>
      <c r="H90" s="422">
        <f>F90*G90</f>
        <v>0</v>
      </c>
    </row>
    <row r="91" spans="1:8" ht="17.25" customHeight="1">
      <c r="A91" s="58" t="s">
        <v>68</v>
      </c>
      <c r="B91" s="56" t="s">
        <v>137</v>
      </c>
      <c r="C91" s="57" t="s">
        <v>138</v>
      </c>
      <c r="D91" s="57"/>
      <c r="E91" s="438" t="s">
        <v>58</v>
      </c>
      <c r="F91" s="435">
        <v>527</v>
      </c>
      <c r="G91" s="422"/>
      <c r="H91" s="422">
        <f t="shared" si="1"/>
        <v>0</v>
      </c>
    </row>
    <row r="92" spans="1:8" s="169" customFormat="1" ht="25.5">
      <c r="A92" s="55" t="s">
        <v>71</v>
      </c>
      <c r="B92" s="59" t="s">
        <v>435</v>
      </c>
      <c r="C92" s="60" t="s">
        <v>436</v>
      </c>
      <c r="D92" s="57" t="s">
        <v>437</v>
      </c>
      <c r="E92" s="438" t="s">
        <v>2</v>
      </c>
      <c r="F92" s="435">
        <v>30</v>
      </c>
      <c r="G92" s="422"/>
      <c r="H92" s="422">
        <f>F92*G92</f>
        <v>0</v>
      </c>
    </row>
    <row r="93" spans="1:8" s="51" customFormat="1" ht="17.100000000000001" customHeight="1">
      <c r="A93" s="52" t="s">
        <v>139</v>
      </c>
      <c r="B93" s="53"/>
      <c r="C93" s="54"/>
      <c r="D93" s="54"/>
      <c r="E93" s="439"/>
      <c r="F93" s="436"/>
      <c r="G93" s="421"/>
      <c r="H93" s="421">
        <f>SUM(H94:H100)</f>
        <v>0</v>
      </c>
    </row>
    <row r="94" spans="1:8" ht="38.25">
      <c r="A94" s="55" t="s">
        <v>31</v>
      </c>
      <c r="B94" s="56" t="s">
        <v>140</v>
      </c>
      <c r="C94" s="57" t="s">
        <v>141</v>
      </c>
      <c r="D94" s="57" t="s">
        <v>142</v>
      </c>
      <c r="E94" s="438" t="s">
        <v>7</v>
      </c>
      <c r="F94" s="435">
        <v>26</v>
      </c>
      <c r="G94" s="422"/>
      <c r="H94" s="422">
        <f t="shared" ref="H94:H99" si="2">F94*G94</f>
        <v>0</v>
      </c>
    </row>
    <row r="95" spans="1:8" ht="38.25">
      <c r="A95" s="55" t="s">
        <v>35</v>
      </c>
      <c r="B95" s="56" t="s">
        <v>143</v>
      </c>
      <c r="C95" s="57" t="s">
        <v>197</v>
      </c>
      <c r="D95" s="57"/>
      <c r="E95" s="438" t="s">
        <v>7</v>
      </c>
      <c r="F95" s="435">
        <v>13</v>
      </c>
      <c r="G95" s="422"/>
      <c r="H95" s="422">
        <f t="shared" si="2"/>
        <v>0</v>
      </c>
    </row>
    <row r="96" spans="1:8">
      <c r="A96" s="55" t="s">
        <v>37</v>
      </c>
      <c r="B96" s="56" t="s">
        <v>144</v>
      </c>
      <c r="C96" s="57" t="s">
        <v>145</v>
      </c>
      <c r="D96" s="57"/>
      <c r="E96" s="438" t="s">
        <v>7</v>
      </c>
      <c r="F96" s="435">
        <v>26</v>
      </c>
      <c r="G96" s="422"/>
      <c r="H96" s="422">
        <f t="shared" si="2"/>
        <v>0</v>
      </c>
    </row>
    <row r="97" spans="1:8" ht="16.5" customHeight="1">
      <c r="A97" s="55" t="s">
        <v>38</v>
      </c>
      <c r="B97" s="56" t="s">
        <v>1123</v>
      </c>
      <c r="C97" s="57" t="s">
        <v>1124</v>
      </c>
      <c r="D97" s="57"/>
      <c r="E97" s="438" t="s">
        <v>7</v>
      </c>
      <c r="F97" s="435">
        <v>13</v>
      </c>
      <c r="G97" s="422"/>
      <c r="H97" s="422">
        <f t="shared" si="2"/>
        <v>0</v>
      </c>
    </row>
    <row r="98" spans="1:8" ht="28.5" customHeight="1">
      <c r="A98" s="55" t="s">
        <v>50</v>
      </c>
      <c r="B98" s="56" t="s">
        <v>146</v>
      </c>
      <c r="C98" s="57" t="s">
        <v>147</v>
      </c>
      <c r="D98" s="57"/>
      <c r="E98" s="438" t="s">
        <v>7</v>
      </c>
      <c r="F98" s="435">
        <v>22</v>
      </c>
      <c r="G98" s="422"/>
      <c r="H98" s="422">
        <f t="shared" si="2"/>
        <v>0</v>
      </c>
    </row>
    <row r="99" spans="1:8" ht="38.25">
      <c r="A99" s="55" t="s">
        <v>53</v>
      </c>
      <c r="B99" s="56" t="s">
        <v>148</v>
      </c>
      <c r="C99" s="57" t="s">
        <v>149</v>
      </c>
      <c r="D99" s="57"/>
      <c r="E99" s="438" t="s">
        <v>7</v>
      </c>
      <c r="F99" s="435">
        <v>39</v>
      </c>
      <c r="G99" s="422"/>
      <c r="H99" s="422">
        <f t="shared" si="2"/>
        <v>0</v>
      </c>
    </row>
    <row r="100" spans="1:8" s="62" customFormat="1" ht="38.25">
      <c r="A100" s="55" t="s">
        <v>56</v>
      </c>
      <c r="B100" s="56" t="s">
        <v>150</v>
      </c>
      <c r="C100" s="57" t="s">
        <v>151</v>
      </c>
      <c r="D100" s="57"/>
      <c r="E100" s="438" t="s">
        <v>7</v>
      </c>
      <c r="F100" s="435">
        <v>3</v>
      </c>
      <c r="G100" s="422"/>
      <c r="H100" s="422">
        <f>F100*G100</f>
        <v>0</v>
      </c>
    </row>
    <row r="101" spans="1:8" s="62" customFormat="1">
      <c r="A101" s="55"/>
      <c r="B101" s="59"/>
      <c r="C101" s="57"/>
      <c r="D101" s="60"/>
      <c r="E101" s="440"/>
      <c r="F101" s="435"/>
      <c r="G101" s="422"/>
      <c r="H101" s="422"/>
    </row>
    <row r="102" spans="1:8" s="63" customFormat="1" ht="17.100000000000001" customHeight="1">
      <c r="A102" s="52" t="s">
        <v>152</v>
      </c>
      <c r="B102" s="53"/>
      <c r="C102" s="54"/>
      <c r="D102" s="54"/>
      <c r="E102" s="439"/>
      <c r="F102" s="436"/>
      <c r="G102" s="421"/>
      <c r="H102" s="421">
        <f>H106+H108+H103+H112</f>
        <v>0</v>
      </c>
    </row>
    <row r="103" spans="1:8" s="63" customFormat="1" ht="17.100000000000001" customHeight="1">
      <c r="A103" s="52" t="s">
        <v>198</v>
      </c>
      <c r="B103" s="53"/>
      <c r="C103" s="54"/>
      <c r="D103" s="54"/>
      <c r="E103" s="439"/>
      <c r="F103" s="436"/>
      <c r="G103" s="421"/>
      <c r="H103" s="421">
        <f>SUM(H104:H104)</f>
        <v>0</v>
      </c>
    </row>
    <row r="104" spans="1:8" s="62" customFormat="1">
      <c r="A104" s="55" t="s">
        <v>31</v>
      </c>
      <c r="B104" s="59" t="s">
        <v>199</v>
      </c>
      <c r="C104" s="60" t="s">
        <v>170</v>
      </c>
      <c r="D104" s="60" t="s">
        <v>200</v>
      </c>
      <c r="E104" s="438" t="s">
        <v>5</v>
      </c>
      <c r="F104" s="435">
        <v>35</v>
      </c>
      <c r="G104" s="422"/>
      <c r="H104" s="422">
        <f>F104*G104</f>
        <v>0</v>
      </c>
    </row>
    <row r="105" spans="1:8" s="63" customFormat="1" ht="17.100000000000001" customHeight="1">
      <c r="A105" s="52"/>
      <c r="B105" s="53"/>
      <c r="C105" s="54"/>
      <c r="D105" s="54"/>
      <c r="E105" s="439"/>
      <c r="F105" s="436"/>
      <c r="G105" s="421"/>
      <c r="H105" s="421"/>
    </row>
    <row r="106" spans="1:8" s="63" customFormat="1" ht="17.100000000000001" customHeight="1">
      <c r="A106" s="52" t="s">
        <v>201</v>
      </c>
      <c r="B106" s="53"/>
      <c r="C106" s="54"/>
      <c r="D106" s="54"/>
      <c r="E106" s="439"/>
      <c r="F106" s="436"/>
      <c r="G106" s="421"/>
      <c r="H106" s="421">
        <f>SUM(H107:H107)</f>
        <v>0</v>
      </c>
    </row>
    <row r="107" spans="1:8" s="62" customFormat="1" ht="38.25">
      <c r="A107" s="55" t="s">
        <v>31</v>
      </c>
      <c r="B107" s="59" t="s">
        <v>202</v>
      </c>
      <c r="C107" s="60" t="s">
        <v>203</v>
      </c>
      <c r="D107" s="57" t="s">
        <v>204</v>
      </c>
      <c r="E107" s="440" t="s">
        <v>14</v>
      </c>
      <c r="F107" s="435">
        <v>5</v>
      </c>
      <c r="G107" s="422"/>
      <c r="H107" s="422">
        <f>F107*G107</f>
        <v>0</v>
      </c>
    </row>
    <row r="108" spans="1:8" s="63" customFormat="1" ht="17.100000000000001" customHeight="1">
      <c r="A108" s="52" t="s">
        <v>205</v>
      </c>
      <c r="B108" s="53"/>
      <c r="C108" s="54"/>
      <c r="D108" s="54"/>
      <c r="E108" s="439"/>
      <c r="F108" s="436"/>
      <c r="G108" s="421"/>
      <c r="H108" s="421">
        <f>SUM(H109:H111)</f>
        <v>0</v>
      </c>
    </row>
    <row r="109" spans="1:8" s="62" customFormat="1" ht="25.5">
      <c r="A109" s="55" t="s">
        <v>31</v>
      </c>
      <c r="B109" s="59" t="s">
        <v>206</v>
      </c>
      <c r="C109" s="60" t="s">
        <v>207</v>
      </c>
      <c r="D109" s="57"/>
      <c r="E109" s="440" t="s">
        <v>2</v>
      </c>
      <c r="F109" s="435">
        <v>3</v>
      </c>
      <c r="G109" s="422"/>
      <c r="H109" s="422">
        <f>F109*G109</f>
        <v>0</v>
      </c>
    </row>
    <row r="110" spans="1:8" s="62" customFormat="1" ht="38.25">
      <c r="A110" s="55" t="s">
        <v>35</v>
      </c>
      <c r="B110" s="59" t="s">
        <v>208</v>
      </c>
      <c r="C110" s="60" t="s">
        <v>209</v>
      </c>
      <c r="D110" s="57"/>
      <c r="E110" s="438" t="s">
        <v>2</v>
      </c>
      <c r="F110" s="435">
        <v>7</v>
      </c>
      <c r="G110" s="422"/>
      <c r="H110" s="422">
        <f>F110*G110</f>
        <v>0</v>
      </c>
    </row>
    <row r="111" spans="1:8" s="62" customFormat="1" ht="54.75" customHeight="1">
      <c r="A111" s="55" t="s">
        <v>37</v>
      </c>
      <c r="B111" s="59"/>
      <c r="C111" s="60" t="s">
        <v>210</v>
      </c>
      <c r="D111" s="57"/>
      <c r="E111" s="438" t="s">
        <v>5</v>
      </c>
      <c r="F111" s="435">
        <v>8.5</v>
      </c>
      <c r="G111" s="422"/>
      <c r="H111" s="422">
        <f>F111*G111</f>
        <v>0</v>
      </c>
    </row>
    <row r="112" spans="1:8" s="63" customFormat="1" ht="17.100000000000001" customHeight="1">
      <c r="A112" s="52" t="s">
        <v>211</v>
      </c>
      <c r="B112" s="53"/>
      <c r="C112" s="54"/>
      <c r="D112" s="54"/>
      <c r="E112" s="439"/>
      <c r="F112" s="436"/>
      <c r="G112" s="421"/>
      <c r="H112" s="421">
        <f>SUM(H113)</f>
        <v>0</v>
      </c>
    </row>
    <row r="113" spans="1:8" s="62" customFormat="1" ht="25.5">
      <c r="A113" s="55" t="s">
        <v>31</v>
      </c>
      <c r="B113" s="59"/>
      <c r="C113" s="57" t="s">
        <v>212</v>
      </c>
      <c r="D113" s="57"/>
      <c r="E113" s="440" t="s">
        <v>14</v>
      </c>
      <c r="F113" s="435">
        <v>5</v>
      </c>
      <c r="G113" s="422"/>
      <c r="H113" s="422">
        <f>F113*G113</f>
        <v>0</v>
      </c>
    </row>
    <row r="114" spans="1:8" s="62" customFormat="1">
      <c r="A114" s="55"/>
      <c r="B114" s="59"/>
      <c r="C114" s="57"/>
      <c r="D114" s="60"/>
      <c r="E114" s="440"/>
      <c r="F114" s="435"/>
      <c r="G114" s="422"/>
      <c r="H114" s="422"/>
    </row>
    <row r="115" spans="1:8" s="63" customFormat="1" ht="17.100000000000001" customHeight="1">
      <c r="A115" s="52" t="s">
        <v>153</v>
      </c>
      <c r="B115" s="53"/>
      <c r="C115" s="54"/>
      <c r="D115" s="54"/>
      <c r="E115" s="439"/>
      <c r="F115" s="436"/>
      <c r="G115" s="421"/>
      <c r="H115" s="421">
        <f>H116+H124+H138</f>
        <v>0</v>
      </c>
    </row>
    <row r="116" spans="1:8" s="63" customFormat="1" ht="17.100000000000001" customHeight="1">
      <c r="A116" s="52" t="s">
        <v>154</v>
      </c>
      <c r="B116" s="53"/>
      <c r="C116" s="54"/>
      <c r="D116" s="54"/>
      <c r="E116" s="439"/>
      <c r="F116" s="436"/>
      <c r="G116" s="421"/>
      <c r="H116" s="421">
        <f>SUM(H117:H123)</f>
        <v>0</v>
      </c>
    </row>
    <row r="117" spans="1:8" s="62" customFormat="1" ht="25.5">
      <c r="A117" s="55" t="s">
        <v>31</v>
      </c>
      <c r="B117" s="56" t="s">
        <v>155</v>
      </c>
      <c r="C117" s="57" t="s">
        <v>156</v>
      </c>
      <c r="D117" s="57"/>
      <c r="E117" s="438" t="s">
        <v>7</v>
      </c>
      <c r="F117" s="435">
        <v>24</v>
      </c>
      <c r="G117" s="422"/>
      <c r="H117" s="422">
        <f t="shared" ref="H117:H123" si="3">F117*G117</f>
        <v>0</v>
      </c>
    </row>
    <row r="118" spans="1:8" s="62" customFormat="1" ht="38.25">
      <c r="A118" s="426" t="s">
        <v>35</v>
      </c>
      <c r="B118" s="432" t="s">
        <v>1125</v>
      </c>
      <c r="C118" s="433" t="s">
        <v>1126</v>
      </c>
      <c r="D118" s="449"/>
      <c r="E118" s="454" t="s">
        <v>7</v>
      </c>
      <c r="F118" s="443">
        <v>8</v>
      </c>
      <c r="G118" s="444"/>
      <c r="H118" s="444">
        <f t="shared" si="3"/>
        <v>0</v>
      </c>
    </row>
    <row r="119" spans="1:8" s="62" customFormat="1" ht="38.25">
      <c r="A119" s="55" t="s">
        <v>37</v>
      </c>
      <c r="B119" s="56" t="s">
        <v>213</v>
      </c>
      <c r="C119" s="57" t="s">
        <v>214</v>
      </c>
      <c r="D119" s="449"/>
      <c r="E119" s="454" t="s">
        <v>7</v>
      </c>
      <c r="F119" s="443">
        <v>16</v>
      </c>
      <c r="G119" s="444"/>
      <c r="H119" s="444">
        <f t="shared" si="3"/>
        <v>0</v>
      </c>
    </row>
    <row r="120" spans="1:8" s="62" customFormat="1" ht="51">
      <c r="A120" s="426" t="s">
        <v>38</v>
      </c>
      <c r="B120" s="432" t="s">
        <v>157</v>
      </c>
      <c r="C120" s="433" t="s">
        <v>1127</v>
      </c>
      <c r="D120" s="449"/>
      <c r="E120" s="454" t="s">
        <v>7</v>
      </c>
      <c r="F120" s="443">
        <v>2</v>
      </c>
      <c r="G120" s="444"/>
      <c r="H120" s="444">
        <f t="shared" si="3"/>
        <v>0</v>
      </c>
    </row>
    <row r="121" spans="1:8" s="63" customFormat="1" ht="54" customHeight="1">
      <c r="A121" s="55" t="s">
        <v>50</v>
      </c>
      <c r="B121" s="56" t="s">
        <v>157</v>
      </c>
      <c r="C121" s="57" t="s">
        <v>215</v>
      </c>
      <c r="D121" s="449"/>
      <c r="E121" s="454" t="s">
        <v>7</v>
      </c>
      <c r="F121" s="443">
        <v>19</v>
      </c>
      <c r="G121" s="444"/>
      <c r="H121" s="444">
        <f t="shared" si="3"/>
        <v>0</v>
      </c>
    </row>
    <row r="122" spans="1:8" s="168" customFormat="1" ht="40.5" customHeight="1">
      <c r="A122" s="55" t="s">
        <v>53</v>
      </c>
      <c r="B122" s="56" t="s">
        <v>216</v>
      </c>
      <c r="C122" s="57" t="s">
        <v>217</v>
      </c>
      <c r="D122" s="449"/>
      <c r="E122" s="454" t="s">
        <v>7</v>
      </c>
      <c r="F122" s="443">
        <v>14</v>
      </c>
      <c r="G122" s="444"/>
      <c r="H122" s="444">
        <f t="shared" si="3"/>
        <v>0</v>
      </c>
    </row>
    <row r="123" spans="1:8" s="168" customFormat="1" ht="51">
      <c r="A123" s="426" t="s">
        <v>56</v>
      </c>
      <c r="B123" s="432" t="s">
        <v>1128</v>
      </c>
      <c r="C123" s="433" t="s">
        <v>1129</v>
      </c>
      <c r="D123" s="449"/>
      <c r="E123" s="454" t="s">
        <v>7</v>
      </c>
      <c r="F123" s="443">
        <v>1</v>
      </c>
      <c r="G123" s="444"/>
      <c r="H123" s="444">
        <f t="shared" si="3"/>
        <v>0</v>
      </c>
    </row>
    <row r="124" spans="1:8" s="168" customFormat="1">
      <c r="A124" s="52" t="s">
        <v>158</v>
      </c>
      <c r="B124" s="53"/>
      <c r="C124" s="54"/>
      <c r="D124" s="54"/>
      <c r="E124" s="439"/>
      <c r="F124" s="436"/>
      <c r="G124" s="421"/>
      <c r="H124" s="421">
        <f>SUM(H125:H137)</f>
        <v>0</v>
      </c>
    </row>
    <row r="125" spans="1:8" s="168" customFormat="1" ht="63.75">
      <c r="A125" s="55" t="s">
        <v>31</v>
      </c>
      <c r="B125" s="56" t="s">
        <v>218</v>
      </c>
      <c r="C125" s="57" t="s">
        <v>219</v>
      </c>
      <c r="D125" s="57" t="s">
        <v>1130</v>
      </c>
      <c r="E125" s="438" t="s">
        <v>58</v>
      </c>
      <c r="F125" s="435">
        <v>2698</v>
      </c>
      <c r="G125" s="422"/>
      <c r="H125" s="422">
        <f t="shared" ref="H125:H137" si="4">F125*G125</f>
        <v>0</v>
      </c>
    </row>
    <row r="126" spans="1:8" s="168" customFormat="1" ht="65.25" customHeight="1">
      <c r="A126" s="55" t="s">
        <v>35</v>
      </c>
      <c r="B126" s="56" t="s">
        <v>220</v>
      </c>
      <c r="C126" s="57" t="s">
        <v>221</v>
      </c>
      <c r="D126" s="57" t="s">
        <v>1131</v>
      </c>
      <c r="E126" s="438" t="s">
        <v>58</v>
      </c>
      <c r="F126" s="435">
        <v>1449</v>
      </c>
      <c r="G126" s="422"/>
      <c r="H126" s="422">
        <f t="shared" si="4"/>
        <v>0</v>
      </c>
    </row>
    <row r="127" spans="1:8" s="168" customFormat="1" ht="95.25" customHeight="1">
      <c r="A127" s="426" t="s">
        <v>37</v>
      </c>
      <c r="B127" s="427" t="s">
        <v>222</v>
      </c>
      <c r="C127" s="428" t="s">
        <v>1132</v>
      </c>
      <c r="D127" s="449" t="s">
        <v>1133</v>
      </c>
      <c r="E127" s="442" t="s">
        <v>58</v>
      </c>
      <c r="F127" s="443">
        <v>251</v>
      </c>
      <c r="G127" s="444"/>
      <c r="H127" s="444">
        <f t="shared" si="4"/>
        <v>0</v>
      </c>
    </row>
    <row r="128" spans="1:8" s="168" customFormat="1" ht="32.25" customHeight="1">
      <c r="A128" s="55" t="s">
        <v>38</v>
      </c>
      <c r="B128" s="56" t="s">
        <v>223</v>
      </c>
      <c r="C128" s="57" t="s">
        <v>224</v>
      </c>
      <c r="D128" s="57" t="s">
        <v>1134</v>
      </c>
      <c r="E128" s="438" t="s">
        <v>58</v>
      </c>
      <c r="F128" s="435">
        <v>2500</v>
      </c>
      <c r="G128" s="422"/>
      <c r="H128" s="422">
        <f t="shared" si="4"/>
        <v>0</v>
      </c>
    </row>
    <row r="129" spans="1:8" s="63" customFormat="1" ht="25.5">
      <c r="A129" s="426" t="s">
        <v>50</v>
      </c>
      <c r="B129" s="432" t="s">
        <v>223</v>
      </c>
      <c r="C129" s="433" t="s">
        <v>1135</v>
      </c>
      <c r="D129" s="449" t="s">
        <v>1136</v>
      </c>
      <c r="E129" s="454" t="s">
        <v>58</v>
      </c>
      <c r="F129" s="443">
        <v>85</v>
      </c>
      <c r="G129" s="444"/>
      <c r="H129" s="444">
        <f t="shared" si="4"/>
        <v>0</v>
      </c>
    </row>
    <row r="130" spans="1:8" s="62" customFormat="1" ht="76.5">
      <c r="A130" s="426" t="s">
        <v>53</v>
      </c>
      <c r="B130" s="427" t="s">
        <v>1137</v>
      </c>
      <c r="C130" s="428" t="s">
        <v>1138</v>
      </c>
      <c r="D130" s="441" t="s">
        <v>1139</v>
      </c>
      <c r="E130" s="454" t="s">
        <v>5</v>
      </c>
      <c r="F130" s="443">
        <v>13</v>
      </c>
      <c r="G130" s="444"/>
      <c r="H130" s="444">
        <f t="shared" si="4"/>
        <v>0</v>
      </c>
    </row>
    <row r="131" spans="1:8" s="62" customFormat="1" ht="76.5">
      <c r="A131" s="426" t="s">
        <v>56</v>
      </c>
      <c r="B131" s="427" t="s">
        <v>225</v>
      </c>
      <c r="C131" s="428" t="s">
        <v>1140</v>
      </c>
      <c r="D131" s="441" t="s">
        <v>1141</v>
      </c>
      <c r="E131" s="454" t="s">
        <v>5</v>
      </c>
      <c r="F131" s="443">
        <v>40</v>
      </c>
      <c r="G131" s="444"/>
      <c r="H131" s="444">
        <f t="shared" si="4"/>
        <v>0</v>
      </c>
    </row>
    <row r="132" spans="1:8" ht="76.5">
      <c r="A132" s="426" t="s">
        <v>59</v>
      </c>
      <c r="B132" s="427" t="s">
        <v>226</v>
      </c>
      <c r="C132" s="428" t="s">
        <v>1142</v>
      </c>
      <c r="D132" s="441" t="s">
        <v>1143</v>
      </c>
      <c r="E132" s="454" t="s">
        <v>5</v>
      </c>
      <c r="F132" s="443">
        <v>21</v>
      </c>
      <c r="G132" s="444"/>
      <c r="H132" s="444">
        <f t="shared" si="4"/>
        <v>0</v>
      </c>
    </row>
    <row r="133" spans="1:8" ht="76.5">
      <c r="A133" s="426" t="s">
        <v>62</v>
      </c>
      <c r="B133" s="427" t="s">
        <v>226</v>
      </c>
      <c r="C133" s="428" t="s">
        <v>1144</v>
      </c>
      <c r="D133" s="441" t="s">
        <v>1145</v>
      </c>
      <c r="E133" s="454" t="s">
        <v>5</v>
      </c>
      <c r="F133" s="443">
        <v>66</v>
      </c>
      <c r="G133" s="444"/>
      <c r="H133" s="444">
        <f t="shared" si="4"/>
        <v>0</v>
      </c>
    </row>
    <row r="134" spans="1:8" ht="76.5">
      <c r="A134" s="426" t="s">
        <v>63</v>
      </c>
      <c r="B134" s="427" t="s">
        <v>226</v>
      </c>
      <c r="C134" s="428" t="s">
        <v>1146</v>
      </c>
      <c r="D134" s="441" t="s">
        <v>1147</v>
      </c>
      <c r="E134" s="454" t="s">
        <v>5</v>
      </c>
      <c r="F134" s="443">
        <v>190</v>
      </c>
      <c r="G134" s="444"/>
      <c r="H134" s="444">
        <f t="shared" si="4"/>
        <v>0</v>
      </c>
    </row>
    <row r="135" spans="1:8" ht="38.25">
      <c r="A135" s="426" t="s">
        <v>64</v>
      </c>
      <c r="B135" s="430" t="s">
        <v>1148</v>
      </c>
      <c r="C135" s="434" t="s">
        <v>1149</v>
      </c>
      <c r="D135" s="455"/>
      <c r="E135" s="451" t="s">
        <v>5</v>
      </c>
      <c r="F135" s="452">
        <v>21</v>
      </c>
      <c r="G135" s="456"/>
      <c r="H135" s="444">
        <f t="shared" si="4"/>
        <v>0</v>
      </c>
    </row>
    <row r="136" spans="1:8" ht="38.25">
      <c r="A136" s="426" t="s">
        <v>65</v>
      </c>
      <c r="B136" s="430" t="s">
        <v>1150</v>
      </c>
      <c r="C136" s="434" t="s">
        <v>1151</v>
      </c>
      <c r="D136" s="455"/>
      <c r="E136" s="451" t="s">
        <v>5</v>
      </c>
      <c r="F136" s="452">
        <v>66</v>
      </c>
      <c r="G136" s="456"/>
      <c r="H136" s="444">
        <f t="shared" si="4"/>
        <v>0</v>
      </c>
    </row>
    <row r="137" spans="1:8" ht="38.25">
      <c r="A137" s="426" t="s">
        <v>68</v>
      </c>
      <c r="B137" s="430" t="s">
        <v>1152</v>
      </c>
      <c r="C137" s="434" t="s">
        <v>1153</v>
      </c>
      <c r="D137" s="455"/>
      <c r="E137" s="451" t="s">
        <v>5</v>
      </c>
      <c r="F137" s="452">
        <v>190</v>
      </c>
      <c r="G137" s="456"/>
      <c r="H137" s="444">
        <f t="shared" si="4"/>
        <v>0</v>
      </c>
    </row>
    <row r="138" spans="1:8">
      <c r="A138" s="52" t="s">
        <v>159</v>
      </c>
      <c r="B138" s="53"/>
      <c r="C138" s="54"/>
      <c r="D138" s="54"/>
      <c r="E138" s="439"/>
      <c r="F138" s="436"/>
      <c r="G138" s="421"/>
      <c r="H138" s="421">
        <f>SUM(H139:H141)</f>
        <v>0</v>
      </c>
    </row>
    <row r="139" spans="1:8" ht="38.25">
      <c r="A139" s="55" t="s">
        <v>31</v>
      </c>
      <c r="B139" s="59" t="s">
        <v>227</v>
      </c>
      <c r="C139" s="60" t="s">
        <v>228</v>
      </c>
      <c r="D139" s="57"/>
      <c r="E139" s="438" t="s">
        <v>7</v>
      </c>
      <c r="F139" s="435">
        <v>130</v>
      </c>
      <c r="G139" s="422"/>
      <c r="H139" s="422">
        <f>F139*G139</f>
        <v>0</v>
      </c>
    </row>
    <row r="140" spans="1:8" ht="38.25">
      <c r="A140" s="58" t="s">
        <v>35</v>
      </c>
      <c r="B140" s="59" t="s">
        <v>229</v>
      </c>
      <c r="C140" s="60" t="s">
        <v>230</v>
      </c>
      <c r="D140" s="57" t="s">
        <v>433</v>
      </c>
      <c r="E140" s="440" t="s">
        <v>58</v>
      </c>
      <c r="F140" s="435">
        <v>255</v>
      </c>
      <c r="G140" s="422"/>
      <c r="H140" s="422">
        <f>F140*G140</f>
        <v>0</v>
      </c>
    </row>
    <row r="141" spans="1:8" ht="25.5">
      <c r="A141" s="58" t="s">
        <v>37</v>
      </c>
      <c r="B141" s="59" t="s">
        <v>160</v>
      </c>
      <c r="C141" s="60" t="s">
        <v>231</v>
      </c>
      <c r="D141" s="57"/>
      <c r="E141" s="440" t="s">
        <v>7</v>
      </c>
      <c r="F141" s="435">
        <v>3</v>
      </c>
      <c r="G141" s="422"/>
      <c r="H141" s="422">
        <f>F141*G141</f>
        <v>0</v>
      </c>
    </row>
  </sheetData>
  <phoneticPr fontId="35" type="noConversion"/>
  <pageMargins left="0.7" right="0.7" top="0.75" bottom="0.75" header="0.3" footer="0.3"/>
  <pageSetup paperSize="9" scale="65" fitToHeight="0" orientation="portrait" r:id="rId1"/>
  <rowBreaks count="3" manualBreakCount="3">
    <brk id="46" max="16383" man="1"/>
    <brk id="82"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SKUPNA REKAPITULACIJA</vt:lpstr>
      <vt:lpstr>Rekapitulacija D8</vt:lpstr>
      <vt:lpstr> Kolesarska steza D8</vt:lpstr>
      <vt:lpstr>Prestavitev ceste</vt:lpstr>
      <vt:lpstr>Brv za kolesarje</vt:lpstr>
      <vt:lpstr>Podporne konstrukcije</vt:lpstr>
      <vt:lpstr>VGU</vt:lpstr>
      <vt:lpstr>Rekapitulacija DKP D5</vt:lpstr>
      <vt:lpstr> Kolesarska steza D5 in AP</vt:lpstr>
      <vt:lpstr>Brv_1</vt:lpstr>
      <vt:lpstr>Brv_2</vt:lpstr>
      <vt:lpstr>JR</vt:lpstr>
      <vt:lpstr>Tuje storitve in ostalo</vt:lpstr>
      <vt:lpstr>Brv_1!Print_Area</vt:lpstr>
      <vt:lpstr>Brv_2!Print_Area</vt:lpstr>
      <vt:lpstr>'Rekapitulacija D8'!Print_Area</vt:lpstr>
      <vt:lpstr>'SKUPNA REKAPITULACIJA'!Print_Area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PREDRAČUN</dc:title>
  <dc:creator>BOJAN MAVRI</dc:creator>
  <cp:lastModifiedBy>Irena Zore Willenpart</cp:lastModifiedBy>
  <cp:lastPrinted>2021-03-17T17:30:00Z</cp:lastPrinted>
  <dcterms:created xsi:type="dcterms:W3CDTF">1998-06-30T10:52:36Z</dcterms:created>
  <dcterms:modified xsi:type="dcterms:W3CDTF">2021-04-23T08:40:24Z</dcterms:modified>
</cp:coreProperties>
</file>